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Структура затрат 9б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68" i="1"/>
  <c r="E66"/>
  <c r="E68" s="1"/>
  <c r="D66"/>
  <c r="E64"/>
  <c r="D64"/>
  <c r="E62"/>
  <c r="E72" s="1"/>
  <c r="D62"/>
  <c r="D72" s="1"/>
  <c r="E57"/>
  <c r="D57"/>
  <c r="E56"/>
  <c r="D56"/>
  <c r="E55"/>
  <c r="D55"/>
  <c r="E48"/>
  <c r="D48"/>
  <c r="E47"/>
  <c r="D47"/>
  <c r="E45"/>
  <c r="D45"/>
  <c r="E43"/>
  <c r="D43"/>
  <c r="E39"/>
  <c r="D39"/>
  <c r="E30"/>
  <c r="D30"/>
  <c r="E29"/>
  <c r="E36" s="1"/>
  <c r="D29"/>
  <c r="D36" s="1"/>
  <c r="E27"/>
  <c r="D27"/>
  <c r="E25"/>
  <c r="E26" s="1"/>
  <c r="D25"/>
  <c r="D26" s="1"/>
  <c r="E24"/>
  <c r="E54" s="1"/>
  <c r="D24"/>
  <c r="D54" s="1"/>
  <c r="E22"/>
  <c r="D22"/>
  <c r="E21"/>
  <c r="D21"/>
  <c r="E20"/>
  <c r="D20"/>
</calcChain>
</file>

<file path=xl/sharedStrings.xml><?xml version="1.0" encoding="utf-8"?>
<sst xmlns="http://schemas.openxmlformats.org/spreadsheetml/2006/main" count="220" uniqueCount="144">
  <si>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</si>
  <si>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</si>
  <si>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</si>
  <si>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</si>
  <si>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</si>
  <si>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</si>
  <si>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</si>
  <si>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</si>
  <si>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</si>
  <si>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</si>
  <si>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</si>
  <si>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</si>
  <si>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гг.</t>
  </si>
  <si>
    <t>№ п/п</t>
  </si>
  <si>
    <t>Показатель</t>
  </si>
  <si>
    <t>Ед. изм.</t>
  </si>
  <si>
    <t>Год</t>
  </si>
  <si>
    <r>
      <t>Примечание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</si>
  <si>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</si>
  <si>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</si>
  <si>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</si>
  <si>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</si>
  <si>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</si>
  <si>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</si>
  <si>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-</t>
  </si>
  <si>
    <t>1.1</t>
  </si>
  <si>
    <t>Подконтрольные расходы, всего</t>
  </si>
  <si>
    <t>надо писать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</si>
  <si>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</si>
  <si>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</si>
  <si>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</si>
  <si>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</si>
  <si>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</si>
  <si>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</si>
  <si>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</si>
  <si>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</si>
  <si>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</si>
  <si>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</si>
  <si>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</si>
  <si>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</si>
  <si>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</si>
  <si>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</si>
  <si>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</si>
  <si>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</si>
  <si>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</si>
  <si>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</si>
  <si>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</si>
  <si>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</si>
  <si>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r>
      <t>в том числе прочие расходы (с расшифровкой)</t>
    </r>
    <r>
      <rPr>
        <vertAlign val="superscript"/>
        <sz val="10"/>
        <rFont val="Times New Roman"/>
        <family val="1"/>
        <charset val="204"/>
      </rPr>
      <t>4</t>
    </r>
  </si>
  <si>
    <t>банковское обслуживание</t>
  </si>
  <si>
    <t>иформациооные услуги</t>
  </si>
  <si>
    <t>общехозяйственные расходы</t>
  </si>
  <si>
    <t>прочие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</si>
  <si>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</si>
  <si>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</si>
  <si>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</si>
  <si>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</si>
  <si>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</si>
  <si>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</si>
  <si>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</si>
  <si>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«ФСК ЕЭС»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</si>
  <si>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</si>
  <si>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</si>
  <si>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</si>
  <si>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</si>
  <si>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</si>
  <si>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</si>
  <si>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</si>
  <si>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</si>
  <si>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</si>
  <si>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</si>
  <si>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</si>
  <si>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</si>
  <si>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</si>
  <si>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</si>
  <si>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</si>
  <si>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</si>
  <si>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</si>
  <si>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присоединенияк электрическим сетям, не включенные в плату за технологическое присоединение</t>
  </si>
  <si>
    <t>1.2.10.1</t>
  </si>
  <si>
    <t>Справочно: «Количество льготных технологических присоединений»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</si>
  <si>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</si>
  <si>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</si>
  <si>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</si>
  <si>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</si>
  <si>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</si>
  <si>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</si>
  <si>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 / избыток средств, полученный в предыдущем периоде регулирования (–)</t>
  </si>
  <si>
    <t>II</t>
  </si>
  <si>
    <t>Справочно: расходы на ремонт, всего (пункт 1.1.1.2+пункт 1.1.2.1+пункт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</si>
  <si>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</si>
  <si>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</si>
  <si>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</si>
  <si>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МВт·ч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</si>
  <si>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</si>
  <si>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</si>
  <si>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</si>
  <si>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</si>
  <si>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</si>
  <si>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</si>
  <si>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</si>
  <si>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</si>
  <si>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</si>
  <si>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</si>
  <si>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3</t>
  </si>
  <si>
    <t>Количество условных единиц по линиям электропередач, всего</t>
  </si>
  <si>
    <t>у. 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</si>
  <si>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</si>
  <si>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</si>
  <si>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</si>
  <si>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</si>
  <si>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</si>
  <si>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</si>
  <si>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</si>
  <si>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</si>
  <si>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</si>
  <si>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</si>
  <si>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</si>
  <si>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</si>
  <si>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</si>
  <si>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</si>
  <si>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</si>
  <si>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</si>
  <si>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</si>
  <si>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</si>
  <si>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</si>
  <si>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норматив технологического расхода (потерь) электрической энергии, установленный 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</si>
  <si>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</si>
  <si>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</si>
  <si>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</si>
  <si>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</si>
  <si>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</si>
  <si>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</si>
  <si>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Федеральное государственное бюджетное учреждение "Краснодарское водохранилище"</t>
  </si>
  <si>
    <t>2312012492</t>
  </si>
  <si>
    <t>2015-2019</t>
  </si>
  <si>
    <t>231201001</t>
  </si>
  <si>
    <r>
      <t>план</t>
    </r>
    <r>
      <rPr>
        <vertAlign val="superscript"/>
        <sz val="10"/>
        <rFont val="Times New Roman"/>
        <family val="1"/>
        <charset val="204"/>
      </rPr>
      <t xml:space="preserve"> 2016</t>
    </r>
  </si>
  <si>
    <r>
      <t>факт</t>
    </r>
    <r>
      <rPr>
        <vertAlign val="superscript"/>
        <sz val="10"/>
        <rFont val="Times New Roman"/>
        <family val="1"/>
        <charset val="204"/>
      </rPr>
      <t xml:space="preserve"> 2016</t>
    </r>
  </si>
  <si>
    <t>Отклонения возникли по причине того, что РЭК-департаментом расходы на 2016 год учтены не в полном объеме, заявленном организацией</t>
  </si>
  <si>
    <t>Отклонения возникли по причине того, что часть оборудования было с амортизировано</t>
  </si>
  <si>
    <t xml:space="preserve">Отклонения возникли по причине того, что РЭК-департаментом на 2016 год не учтен налог на имущество </t>
  </si>
  <si>
    <t>Отклонение в связи с увеличением объема передачи ЭЭ на 40,2%</t>
  </si>
  <si>
    <t>Экономия в результате проведения торгов</t>
  </si>
</sst>
</file>

<file path=xl/styles.xml><?xml version="1.0" encoding="utf-8"?>
<styleSheet xmlns="http://schemas.openxmlformats.org/spreadsheetml/2006/main">
  <numFmts count="1">
    <numFmt numFmtId="164" formatCode="#,##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3" fillId="0" borderId="0" xfId="1" applyNumberFormat="1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9" fontId="4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9" fontId="6" fillId="0" borderId="0" xfId="1" applyFont="1" applyFill="1" applyAlignment="1">
      <alignment vertical="center"/>
    </xf>
    <xf numFmtId="0" fontId="4" fillId="0" borderId="0" xfId="1" applyNumberFormat="1" applyFont="1" applyFill="1" applyAlignment="1"/>
    <xf numFmtId="9" fontId="4" fillId="0" borderId="0" xfId="1" applyFont="1" applyFill="1" applyAlignment="1"/>
    <xf numFmtId="0" fontId="7" fillId="0" borderId="0" xfId="1" applyNumberFormat="1" applyFont="1" applyFill="1" applyAlignment="1"/>
    <xf numFmtId="9" fontId="7" fillId="0" borderId="0" xfId="1" applyFont="1" applyFill="1" applyAlignment="1"/>
    <xf numFmtId="49" fontId="7" fillId="0" borderId="3" xfId="2" applyNumberFormat="1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vertical="center" wrapText="1"/>
    </xf>
    <xf numFmtId="49" fontId="7" fillId="0" borderId="3" xfId="2" applyNumberFormat="1" applyFont="1" applyFill="1" applyBorder="1" applyAlignment="1">
      <alignment horizontal="left" vertical="center"/>
    </xf>
    <xf numFmtId="49" fontId="7" fillId="0" borderId="3" xfId="2" applyNumberFormat="1" applyFont="1" applyFill="1" applyBorder="1" applyAlignment="1">
      <alignment horizontal="left"/>
    </xf>
    <xf numFmtId="49" fontId="7" fillId="0" borderId="3" xfId="2" applyNumberFormat="1" applyFont="1" applyFill="1" applyBorder="1" applyAlignment="1">
      <alignment vertical="center" wrapText="1"/>
    </xf>
    <xf numFmtId="49" fontId="7" fillId="0" borderId="3" xfId="2" applyNumberFormat="1" applyFont="1" applyFill="1" applyBorder="1" applyAlignment="1">
      <alignment horizontal="left" wrapText="1"/>
    </xf>
    <xf numFmtId="0" fontId="7" fillId="0" borderId="0" xfId="1" applyNumberFormat="1" applyFont="1" applyFill="1" applyAlignment="1">
      <alignment vertical="center"/>
    </xf>
    <xf numFmtId="9" fontId="7" fillId="0" borderId="0" xfId="1" applyFont="1" applyFill="1" applyAlignment="1">
      <alignment vertical="center"/>
    </xf>
    <xf numFmtId="0" fontId="9" fillId="0" borderId="0" xfId="1" applyNumberFormat="1" applyFont="1" applyFill="1" applyAlignment="1">
      <alignment vertical="center"/>
    </xf>
    <xf numFmtId="9" fontId="9" fillId="0" borderId="0" xfId="1" applyFont="1" applyFill="1" applyAlignment="1">
      <alignment vertical="center"/>
    </xf>
    <xf numFmtId="4" fontId="7" fillId="0" borderId="3" xfId="2" applyNumberFormat="1" applyFont="1" applyFill="1" applyBorder="1" applyAlignment="1">
      <alignment vertical="center"/>
    </xf>
    <xf numFmtId="49" fontId="10" fillId="0" borderId="3" xfId="2" applyNumberFormat="1" applyFont="1" applyFill="1" applyBorder="1" applyAlignment="1">
      <alignment horizontal="center" vertical="center"/>
    </xf>
    <xf numFmtId="4" fontId="10" fillId="0" borderId="3" xfId="2" applyNumberFormat="1" applyFont="1" applyFill="1" applyBorder="1" applyAlignment="1">
      <alignment vertical="center"/>
    </xf>
    <xf numFmtId="49" fontId="10" fillId="0" borderId="3" xfId="2" applyNumberFormat="1" applyFont="1" applyFill="1" applyBorder="1" applyAlignment="1">
      <alignment horizontal="left" vertical="center"/>
    </xf>
    <xf numFmtId="0" fontId="10" fillId="0" borderId="0" xfId="1" applyNumberFormat="1" applyFont="1" applyFill="1" applyAlignment="1"/>
    <xf numFmtId="9" fontId="10" fillId="0" borderId="0" xfId="1" applyFont="1" applyFill="1" applyAlignment="1"/>
    <xf numFmtId="49" fontId="10" fillId="0" borderId="3" xfId="2" applyNumberFormat="1" applyFont="1" applyFill="1" applyBorder="1" applyAlignment="1">
      <alignment horizontal="left" vertical="center" wrapText="1"/>
    </xf>
    <xf numFmtId="49" fontId="10" fillId="0" borderId="4" xfId="2" applyNumberFormat="1" applyFont="1" applyFill="1" applyBorder="1" applyAlignment="1">
      <alignment vertical="center" wrapText="1"/>
    </xf>
    <xf numFmtId="49" fontId="7" fillId="2" borderId="3" xfId="2" applyNumberFormat="1" applyFont="1" applyFill="1" applyBorder="1" applyAlignment="1">
      <alignment horizontal="center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left" vertical="center"/>
    </xf>
    <xf numFmtId="49" fontId="7" fillId="2" borderId="3" xfId="2" applyNumberFormat="1" applyFont="1" applyFill="1" applyBorder="1" applyAlignment="1">
      <alignment horizontal="left" vertical="center" wrapText="1"/>
    </xf>
    <xf numFmtId="4" fontId="11" fillId="0" borderId="0" xfId="2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horizontal="left" vertical="center"/>
    </xf>
    <xf numFmtId="164" fontId="7" fillId="0" borderId="3" xfId="2" applyNumberFormat="1" applyFont="1" applyFill="1" applyBorder="1" applyAlignment="1">
      <alignment vertical="center"/>
    </xf>
    <xf numFmtId="4" fontId="11" fillId="0" borderId="3" xfId="2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right" vertical="center"/>
    </xf>
    <xf numFmtId="0" fontId="4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/>
    <xf numFmtId="0" fontId="12" fillId="0" borderId="0" xfId="2" applyNumberFormat="1" applyFont="1" applyFill="1" applyAlignment="1">
      <alignment horizontal="left" vertical="center"/>
    </xf>
    <xf numFmtId="0" fontId="12" fillId="0" borderId="0" xfId="2" applyNumberFormat="1" applyFont="1" applyFill="1" applyAlignment="1">
      <alignment horizontal="left"/>
    </xf>
    <xf numFmtId="0" fontId="4" fillId="0" borderId="0" xfId="2" applyNumberFormat="1" applyFont="1" applyFill="1" applyAlignment="1">
      <alignment horizontal="left"/>
    </xf>
    <xf numFmtId="0" fontId="7" fillId="0" borderId="0" xfId="2" applyNumberFormat="1" applyFont="1" applyFill="1" applyAlignment="1"/>
    <xf numFmtId="0" fontId="7" fillId="0" borderId="3" xfId="2" applyNumberFormat="1" applyFont="1" applyFill="1" applyBorder="1" applyAlignment="1">
      <alignment horizontal="center" vertical="center"/>
    </xf>
    <xf numFmtId="0" fontId="7" fillId="2" borderId="3" xfId="2" applyNumberFormat="1" applyFont="1" applyFill="1" applyBorder="1" applyAlignment="1">
      <alignment wrapText="1"/>
    </xf>
    <xf numFmtId="0" fontId="7" fillId="2" borderId="3" xfId="2" applyNumberFormat="1" applyFont="1" applyFill="1" applyBorder="1" applyAlignment="1">
      <alignment horizontal="center"/>
    </xf>
    <xf numFmtId="0" fontId="10" fillId="0" borderId="3" xfId="2" applyNumberFormat="1" applyFont="1" applyFill="1" applyBorder="1" applyAlignment="1">
      <alignment horizontal="left" vertical="center" wrapText="1"/>
    </xf>
    <xf numFmtId="0" fontId="10" fillId="0" borderId="3" xfId="2" applyNumberFormat="1" applyFont="1" applyFill="1" applyBorder="1" applyAlignment="1">
      <alignment vertical="center"/>
    </xf>
    <xf numFmtId="0" fontId="10" fillId="0" borderId="0" xfId="2" applyNumberFormat="1" applyFont="1" applyFill="1" applyAlignment="1"/>
    <xf numFmtId="0" fontId="7" fillId="0" borderId="3" xfId="2" applyNumberFormat="1" applyFont="1" applyFill="1" applyBorder="1" applyAlignment="1">
      <alignment horizontal="left" vertical="center" wrapText="1"/>
    </xf>
    <xf numFmtId="0" fontId="7" fillId="0" borderId="3" xfId="2" applyNumberFormat="1" applyFont="1" applyFill="1" applyBorder="1" applyAlignment="1">
      <alignment vertical="center"/>
    </xf>
    <xf numFmtId="0" fontId="7" fillId="2" borderId="3" xfId="2" applyNumberFormat="1" applyFont="1" applyFill="1" applyBorder="1" applyAlignment="1">
      <alignment horizontal="left" vertical="center" wrapText="1"/>
    </xf>
    <xf numFmtId="0" fontId="7" fillId="2" borderId="3" xfId="2" applyNumberFormat="1" applyFont="1" applyFill="1" applyBorder="1" applyAlignment="1">
      <alignment vertical="center"/>
    </xf>
    <xf numFmtId="4" fontId="7" fillId="2" borderId="3" xfId="2" applyNumberFormat="1" applyFont="1" applyFill="1" applyBorder="1" applyAlignment="1">
      <alignment vertical="center"/>
    </xf>
    <xf numFmtId="4" fontId="7" fillId="2" borderId="3" xfId="2" applyNumberFormat="1" applyFont="1" applyFill="1" applyBorder="1" applyAlignment="1">
      <alignment horizontal="right" vertical="center"/>
    </xf>
    <xf numFmtId="3" fontId="7" fillId="0" borderId="3" xfId="2" applyNumberFormat="1" applyFont="1" applyFill="1" applyBorder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vertical="center"/>
    </xf>
    <xf numFmtId="0" fontId="8" fillId="0" borderId="0" xfId="2" applyNumberFormat="1" applyFont="1" applyFill="1" applyAlignment="1">
      <alignment horizontal="justify"/>
    </xf>
    <xf numFmtId="0" fontId="7" fillId="0" borderId="0" xfId="2" applyNumberFormat="1" applyFont="1" applyFill="1" applyAlignment="1">
      <alignment horizontal="justify"/>
    </xf>
    <xf numFmtId="49" fontId="4" fillId="0" borderId="2" xfId="2" applyNumberFormat="1" applyFont="1" applyFill="1" applyBorder="1" applyAlignment="1">
      <alignment horizont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wrapText="1"/>
    </xf>
    <xf numFmtId="0" fontId="5" fillId="0" borderId="0" xfId="2" applyNumberFormat="1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95;&#1077;&#1090;&#1099;/&#1060;&#1043;&#1059;%20&#1050;&#1042;/&#1050;&#1088;&#1072;&#1089;&#1085;&#1086;&#1076;&#1072;&#1088;&#1089;&#1082;&#1086;&#1077;%20&#1074;&#1086;&#1076;&#1086;&#1093;&#1088;&#1072;&#1085;&#1080;&#1083;&#1080;&#1097;&#1077;%202018/&#1069;&#1083;&#1077;&#1082;&#1090;&#1088;&#1086;&#1101;&#1085;&#1077;&#1088;&#1075;&#1080;&#1103;%202018/&#1058;&#1072;&#1088;&#1080;&#1092;&#1085;&#1086;&#1077;%20&#1076;&#1077;&#1083;&#1086;/12.04%20&#1058;&#1072;&#1073;&#1083;%20&#1060;&#1043;&#1059;%20&#1050;&#1042;%20&#1101;&#1083;&#1077;&#1082;&#1090;&#1088;&#1086;&#1101;&#1085;&#1077;&#1088;&#1075;&#1080;&#1103;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сайт до 1 апреля уточ 12.04"/>
      <sheetName val="Предложение раздел 2"/>
      <sheetName val="Предложение раздел 3"/>
      <sheetName val="1. Расчет платы"/>
      <sheetName val="Выручка 2016"/>
      <sheetName val="Потери 2016"/>
      <sheetName val="Расчет НВВ 2018"/>
      <sheetName val="Расчет амортизации"/>
      <sheetName val="2.Смета"/>
      <sheetName val="3.Прибыль "/>
      <sheetName val="4. Ремонт 2016"/>
      <sheetName val="5. ФЗП табл П1.16 "/>
      <sheetName val="Свод ФОТ 2016  "/>
      <sheetName val="6. Амортизация "/>
      <sheetName val="7. Цеховые"/>
      <sheetName val="8. Выпадающие расходы"/>
      <sheetName val="сети"/>
      <sheetName val="подстанции"/>
    </sheetNames>
    <sheetDataSet>
      <sheetData sheetId="0"/>
      <sheetData sheetId="1"/>
      <sheetData sheetId="2"/>
      <sheetData sheetId="3">
        <row r="28">
          <cell r="K28">
            <v>0.35399999999999998</v>
          </cell>
          <cell r="L28">
            <v>0.57750000000000001</v>
          </cell>
        </row>
        <row r="29">
          <cell r="K29">
            <v>2507.42</v>
          </cell>
          <cell r="L29">
            <v>2682.2893333333332</v>
          </cell>
        </row>
      </sheetData>
      <sheetData sheetId="4"/>
      <sheetData sheetId="5"/>
      <sheetData sheetId="6"/>
      <sheetData sheetId="7"/>
      <sheetData sheetId="8">
        <row r="10">
          <cell r="J10">
            <v>133.03</v>
          </cell>
          <cell r="K10">
            <v>113.70805</v>
          </cell>
        </row>
        <row r="12">
          <cell r="J12">
            <v>3956.74</v>
          </cell>
          <cell r="K12">
            <v>3306.63267</v>
          </cell>
        </row>
        <row r="18">
          <cell r="J18">
            <v>1684.09</v>
          </cell>
          <cell r="K18">
            <v>1723.5279468000001</v>
          </cell>
        </row>
        <row r="20">
          <cell r="J20">
            <v>508.6</v>
          </cell>
          <cell r="K20">
            <v>521.88426000000004</v>
          </cell>
        </row>
        <row r="22">
          <cell r="J22">
            <v>20.149999999999999</v>
          </cell>
          <cell r="K22">
            <v>11.52948</v>
          </cell>
        </row>
        <row r="34">
          <cell r="J34">
            <v>166.1</v>
          </cell>
          <cell r="K34">
            <v>641.25869</v>
          </cell>
        </row>
      </sheetData>
      <sheetData sheetId="9">
        <row r="21">
          <cell r="J21">
            <v>0</v>
          </cell>
          <cell r="K21">
            <v>0</v>
          </cell>
        </row>
        <row r="34">
          <cell r="J34">
            <v>0</v>
          </cell>
          <cell r="K34">
            <v>0</v>
          </cell>
        </row>
        <row r="39">
          <cell r="J39">
            <v>0</v>
          </cell>
          <cell r="K39">
            <v>3.6055016800000002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36">
          <cell r="F36">
            <v>18.98</v>
          </cell>
        </row>
        <row r="44">
          <cell r="F44">
            <v>80.39</v>
          </cell>
          <cell r="G44">
            <v>137.88499999999999</v>
          </cell>
        </row>
      </sheetData>
      <sheetData sheetId="17">
        <row r="63">
          <cell r="G63">
            <v>508.5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6"/>
  <sheetViews>
    <sheetView tabSelected="1" workbookViewId="0">
      <selection activeCell="A5" sqref="A5:F5"/>
    </sheetView>
  </sheetViews>
  <sheetFormatPr defaultColWidth="1.42578125" defaultRowHeight="15"/>
  <cols>
    <col min="1" max="1" width="7.5703125" style="61" customWidth="1"/>
    <col min="2" max="2" width="40.42578125" style="61" customWidth="1"/>
    <col min="3" max="3" width="8.5703125" style="61" customWidth="1"/>
    <col min="4" max="4" width="13" style="61" customWidth="1"/>
    <col min="5" max="5" width="12.85546875" style="61" customWidth="1"/>
    <col min="6" max="6" width="23.28515625" style="61" customWidth="1"/>
    <col min="7" max="7" width="11.85546875" style="20" hidden="1" customWidth="1"/>
    <col min="8" max="8" width="9.5703125" style="21" hidden="1" customWidth="1"/>
    <col min="9" max="256" width="1.42578125" style="61"/>
    <col min="257" max="257" width="7.5703125" style="61" customWidth="1"/>
    <col min="258" max="258" width="40.42578125" style="61" customWidth="1"/>
    <col min="259" max="259" width="8.5703125" style="61" customWidth="1"/>
    <col min="260" max="260" width="13" style="61" customWidth="1"/>
    <col min="261" max="261" width="12.85546875" style="61" customWidth="1"/>
    <col min="262" max="262" width="23.28515625" style="61" customWidth="1"/>
    <col min="263" max="264" width="0" style="61" hidden="1" customWidth="1"/>
    <col min="265" max="512" width="1.42578125" style="61"/>
    <col min="513" max="513" width="7.5703125" style="61" customWidth="1"/>
    <col min="514" max="514" width="40.42578125" style="61" customWidth="1"/>
    <col min="515" max="515" width="8.5703125" style="61" customWidth="1"/>
    <col min="516" max="516" width="13" style="61" customWidth="1"/>
    <col min="517" max="517" width="12.85546875" style="61" customWidth="1"/>
    <col min="518" max="518" width="23.28515625" style="61" customWidth="1"/>
    <col min="519" max="520" width="0" style="61" hidden="1" customWidth="1"/>
    <col min="521" max="768" width="1.42578125" style="61"/>
    <col min="769" max="769" width="7.5703125" style="61" customWidth="1"/>
    <col min="770" max="770" width="40.42578125" style="61" customWidth="1"/>
    <col min="771" max="771" width="8.5703125" style="61" customWidth="1"/>
    <col min="772" max="772" width="13" style="61" customWidth="1"/>
    <col min="773" max="773" width="12.85546875" style="61" customWidth="1"/>
    <col min="774" max="774" width="23.28515625" style="61" customWidth="1"/>
    <col min="775" max="776" width="0" style="61" hidden="1" customWidth="1"/>
    <col min="777" max="1024" width="1.42578125" style="61"/>
    <col min="1025" max="1025" width="7.5703125" style="61" customWidth="1"/>
    <col min="1026" max="1026" width="40.42578125" style="61" customWidth="1"/>
    <col min="1027" max="1027" width="8.5703125" style="61" customWidth="1"/>
    <col min="1028" max="1028" width="13" style="61" customWidth="1"/>
    <col min="1029" max="1029" width="12.85546875" style="61" customWidth="1"/>
    <col min="1030" max="1030" width="23.28515625" style="61" customWidth="1"/>
    <col min="1031" max="1032" width="0" style="61" hidden="1" customWidth="1"/>
    <col min="1033" max="1280" width="1.42578125" style="61"/>
    <col min="1281" max="1281" width="7.5703125" style="61" customWidth="1"/>
    <col min="1282" max="1282" width="40.42578125" style="61" customWidth="1"/>
    <col min="1283" max="1283" width="8.5703125" style="61" customWidth="1"/>
    <col min="1284" max="1284" width="13" style="61" customWidth="1"/>
    <col min="1285" max="1285" width="12.85546875" style="61" customWidth="1"/>
    <col min="1286" max="1286" width="23.28515625" style="61" customWidth="1"/>
    <col min="1287" max="1288" width="0" style="61" hidden="1" customWidth="1"/>
    <col min="1289" max="1536" width="1.42578125" style="61"/>
    <col min="1537" max="1537" width="7.5703125" style="61" customWidth="1"/>
    <col min="1538" max="1538" width="40.42578125" style="61" customWidth="1"/>
    <col min="1539" max="1539" width="8.5703125" style="61" customWidth="1"/>
    <col min="1540" max="1540" width="13" style="61" customWidth="1"/>
    <col min="1541" max="1541" width="12.85546875" style="61" customWidth="1"/>
    <col min="1542" max="1542" width="23.28515625" style="61" customWidth="1"/>
    <col min="1543" max="1544" width="0" style="61" hidden="1" customWidth="1"/>
    <col min="1545" max="1792" width="1.42578125" style="61"/>
    <col min="1793" max="1793" width="7.5703125" style="61" customWidth="1"/>
    <col min="1794" max="1794" width="40.42578125" style="61" customWidth="1"/>
    <col min="1795" max="1795" width="8.5703125" style="61" customWidth="1"/>
    <col min="1796" max="1796" width="13" style="61" customWidth="1"/>
    <col min="1797" max="1797" width="12.85546875" style="61" customWidth="1"/>
    <col min="1798" max="1798" width="23.28515625" style="61" customWidth="1"/>
    <col min="1799" max="1800" width="0" style="61" hidden="1" customWidth="1"/>
    <col min="1801" max="2048" width="1.42578125" style="61"/>
    <col min="2049" max="2049" width="7.5703125" style="61" customWidth="1"/>
    <col min="2050" max="2050" width="40.42578125" style="61" customWidth="1"/>
    <col min="2051" max="2051" width="8.5703125" style="61" customWidth="1"/>
    <col min="2052" max="2052" width="13" style="61" customWidth="1"/>
    <col min="2053" max="2053" width="12.85546875" style="61" customWidth="1"/>
    <col min="2054" max="2054" width="23.28515625" style="61" customWidth="1"/>
    <col min="2055" max="2056" width="0" style="61" hidden="1" customWidth="1"/>
    <col min="2057" max="2304" width="1.42578125" style="61"/>
    <col min="2305" max="2305" width="7.5703125" style="61" customWidth="1"/>
    <col min="2306" max="2306" width="40.42578125" style="61" customWidth="1"/>
    <col min="2307" max="2307" width="8.5703125" style="61" customWidth="1"/>
    <col min="2308" max="2308" width="13" style="61" customWidth="1"/>
    <col min="2309" max="2309" width="12.85546875" style="61" customWidth="1"/>
    <col min="2310" max="2310" width="23.28515625" style="61" customWidth="1"/>
    <col min="2311" max="2312" width="0" style="61" hidden="1" customWidth="1"/>
    <col min="2313" max="2560" width="1.42578125" style="61"/>
    <col min="2561" max="2561" width="7.5703125" style="61" customWidth="1"/>
    <col min="2562" max="2562" width="40.42578125" style="61" customWidth="1"/>
    <col min="2563" max="2563" width="8.5703125" style="61" customWidth="1"/>
    <col min="2564" max="2564" width="13" style="61" customWidth="1"/>
    <col min="2565" max="2565" width="12.85546875" style="61" customWidth="1"/>
    <col min="2566" max="2566" width="23.28515625" style="61" customWidth="1"/>
    <col min="2567" max="2568" width="0" style="61" hidden="1" customWidth="1"/>
    <col min="2569" max="2816" width="1.42578125" style="61"/>
    <col min="2817" max="2817" width="7.5703125" style="61" customWidth="1"/>
    <col min="2818" max="2818" width="40.42578125" style="61" customWidth="1"/>
    <col min="2819" max="2819" width="8.5703125" style="61" customWidth="1"/>
    <col min="2820" max="2820" width="13" style="61" customWidth="1"/>
    <col min="2821" max="2821" width="12.85546875" style="61" customWidth="1"/>
    <col min="2822" max="2822" width="23.28515625" style="61" customWidth="1"/>
    <col min="2823" max="2824" width="0" style="61" hidden="1" customWidth="1"/>
    <col min="2825" max="3072" width="1.42578125" style="61"/>
    <col min="3073" max="3073" width="7.5703125" style="61" customWidth="1"/>
    <col min="3074" max="3074" width="40.42578125" style="61" customWidth="1"/>
    <col min="3075" max="3075" width="8.5703125" style="61" customWidth="1"/>
    <col min="3076" max="3076" width="13" style="61" customWidth="1"/>
    <col min="3077" max="3077" width="12.85546875" style="61" customWidth="1"/>
    <col min="3078" max="3078" width="23.28515625" style="61" customWidth="1"/>
    <col min="3079" max="3080" width="0" style="61" hidden="1" customWidth="1"/>
    <col min="3081" max="3328" width="1.42578125" style="61"/>
    <col min="3329" max="3329" width="7.5703125" style="61" customWidth="1"/>
    <col min="3330" max="3330" width="40.42578125" style="61" customWidth="1"/>
    <col min="3331" max="3331" width="8.5703125" style="61" customWidth="1"/>
    <col min="3332" max="3332" width="13" style="61" customWidth="1"/>
    <col min="3333" max="3333" width="12.85546875" style="61" customWidth="1"/>
    <col min="3334" max="3334" width="23.28515625" style="61" customWidth="1"/>
    <col min="3335" max="3336" width="0" style="61" hidden="1" customWidth="1"/>
    <col min="3337" max="3584" width="1.42578125" style="61"/>
    <col min="3585" max="3585" width="7.5703125" style="61" customWidth="1"/>
    <col min="3586" max="3586" width="40.42578125" style="61" customWidth="1"/>
    <col min="3587" max="3587" width="8.5703125" style="61" customWidth="1"/>
    <col min="3588" max="3588" width="13" style="61" customWidth="1"/>
    <col min="3589" max="3589" width="12.85546875" style="61" customWidth="1"/>
    <col min="3590" max="3590" width="23.28515625" style="61" customWidth="1"/>
    <col min="3591" max="3592" width="0" style="61" hidden="1" customWidth="1"/>
    <col min="3593" max="3840" width="1.42578125" style="61"/>
    <col min="3841" max="3841" width="7.5703125" style="61" customWidth="1"/>
    <col min="3842" max="3842" width="40.42578125" style="61" customWidth="1"/>
    <col min="3843" max="3843" width="8.5703125" style="61" customWidth="1"/>
    <col min="3844" max="3844" width="13" style="61" customWidth="1"/>
    <col min="3845" max="3845" width="12.85546875" style="61" customWidth="1"/>
    <col min="3846" max="3846" width="23.28515625" style="61" customWidth="1"/>
    <col min="3847" max="3848" width="0" style="61" hidden="1" customWidth="1"/>
    <col min="3849" max="4096" width="1.42578125" style="61"/>
    <col min="4097" max="4097" width="7.5703125" style="61" customWidth="1"/>
    <col min="4098" max="4098" width="40.42578125" style="61" customWidth="1"/>
    <col min="4099" max="4099" width="8.5703125" style="61" customWidth="1"/>
    <col min="4100" max="4100" width="13" style="61" customWidth="1"/>
    <col min="4101" max="4101" width="12.85546875" style="61" customWidth="1"/>
    <col min="4102" max="4102" width="23.28515625" style="61" customWidth="1"/>
    <col min="4103" max="4104" width="0" style="61" hidden="1" customWidth="1"/>
    <col min="4105" max="4352" width="1.42578125" style="61"/>
    <col min="4353" max="4353" width="7.5703125" style="61" customWidth="1"/>
    <col min="4354" max="4354" width="40.42578125" style="61" customWidth="1"/>
    <col min="4355" max="4355" width="8.5703125" style="61" customWidth="1"/>
    <col min="4356" max="4356" width="13" style="61" customWidth="1"/>
    <col min="4357" max="4357" width="12.85546875" style="61" customWidth="1"/>
    <col min="4358" max="4358" width="23.28515625" style="61" customWidth="1"/>
    <col min="4359" max="4360" width="0" style="61" hidden="1" customWidth="1"/>
    <col min="4361" max="4608" width="1.42578125" style="61"/>
    <col min="4609" max="4609" width="7.5703125" style="61" customWidth="1"/>
    <col min="4610" max="4610" width="40.42578125" style="61" customWidth="1"/>
    <col min="4611" max="4611" width="8.5703125" style="61" customWidth="1"/>
    <col min="4612" max="4612" width="13" style="61" customWidth="1"/>
    <col min="4613" max="4613" width="12.85546875" style="61" customWidth="1"/>
    <col min="4614" max="4614" width="23.28515625" style="61" customWidth="1"/>
    <col min="4615" max="4616" width="0" style="61" hidden="1" customWidth="1"/>
    <col min="4617" max="4864" width="1.42578125" style="61"/>
    <col min="4865" max="4865" width="7.5703125" style="61" customWidth="1"/>
    <col min="4866" max="4866" width="40.42578125" style="61" customWidth="1"/>
    <col min="4867" max="4867" width="8.5703125" style="61" customWidth="1"/>
    <col min="4868" max="4868" width="13" style="61" customWidth="1"/>
    <col min="4869" max="4869" width="12.85546875" style="61" customWidth="1"/>
    <col min="4870" max="4870" width="23.28515625" style="61" customWidth="1"/>
    <col min="4871" max="4872" width="0" style="61" hidden="1" customWidth="1"/>
    <col min="4873" max="5120" width="1.42578125" style="61"/>
    <col min="5121" max="5121" width="7.5703125" style="61" customWidth="1"/>
    <col min="5122" max="5122" width="40.42578125" style="61" customWidth="1"/>
    <col min="5123" max="5123" width="8.5703125" style="61" customWidth="1"/>
    <col min="5124" max="5124" width="13" style="61" customWidth="1"/>
    <col min="5125" max="5125" width="12.85546875" style="61" customWidth="1"/>
    <col min="5126" max="5126" width="23.28515625" style="61" customWidth="1"/>
    <col min="5127" max="5128" width="0" style="61" hidden="1" customWidth="1"/>
    <col min="5129" max="5376" width="1.42578125" style="61"/>
    <col min="5377" max="5377" width="7.5703125" style="61" customWidth="1"/>
    <col min="5378" max="5378" width="40.42578125" style="61" customWidth="1"/>
    <col min="5379" max="5379" width="8.5703125" style="61" customWidth="1"/>
    <col min="5380" max="5380" width="13" style="61" customWidth="1"/>
    <col min="5381" max="5381" width="12.85546875" style="61" customWidth="1"/>
    <col min="5382" max="5382" width="23.28515625" style="61" customWidth="1"/>
    <col min="5383" max="5384" width="0" style="61" hidden="1" customWidth="1"/>
    <col min="5385" max="5632" width="1.42578125" style="61"/>
    <col min="5633" max="5633" width="7.5703125" style="61" customWidth="1"/>
    <col min="5634" max="5634" width="40.42578125" style="61" customWidth="1"/>
    <col min="5635" max="5635" width="8.5703125" style="61" customWidth="1"/>
    <col min="5636" max="5636" width="13" style="61" customWidth="1"/>
    <col min="5637" max="5637" width="12.85546875" style="61" customWidth="1"/>
    <col min="5638" max="5638" width="23.28515625" style="61" customWidth="1"/>
    <col min="5639" max="5640" width="0" style="61" hidden="1" customWidth="1"/>
    <col min="5641" max="5888" width="1.42578125" style="61"/>
    <col min="5889" max="5889" width="7.5703125" style="61" customWidth="1"/>
    <col min="5890" max="5890" width="40.42578125" style="61" customWidth="1"/>
    <col min="5891" max="5891" width="8.5703125" style="61" customWidth="1"/>
    <col min="5892" max="5892" width="13" style="61" customWidth="1"/>
    <col min="5893" max="5893" width="12.85546875" style="61" customWidth="1"/>
    <col min="5894" max="5894" width="23.28515625" style="61" customWidth="1"/>
    <col min="5895" max="5896" width="0" style="61" hidden="1" customWidth="1"/>
    <col min="5897" max="6144" width="1.42578125" style="61"/>
    <col min="6145" max="6145" width="7.5703125" style="61" customWidth="1"/>
    <col min="6146" max="6146" width="40.42578125" style="61" customWidth="1"/>
    <col min="6147" max="6147" width="8.5703125" style="61" customWidth="1"/>
    <col min="6148" max="6148" width="13" style="61" customWidth="1"/>
    <col min="6149" max="6149" width="12.85546875" style="61" customWidth="1"/>
    <col min="6150" max="6150" width="23.28515625" style="61" customWidth="1"/>
    <col min="6151" max="6152" width="0" style="61" hidden="1" customWidth="1"/>
    <col min="6153" max="6400" width="1.42578125" style="61"/>
    <col min="6401" max="6401" width="7.5703125" style="61" customWidth="1"/>
    <col min="6402" max="6402" width="40.42578125" style="61" customWidth="1"/>
    <col min="6403" max="6403" width="8.5703125" style="61" customWidth="1"/>
    <col min="6404" max="6404" width="13" style="61" customWidth="1"/>
    <col min="6405" max="6405" width="12.85546875" style="61" customWidth="1"/>
    <col min="6406" max="6406" width="23.28515625" style="61" customWidth="1"/>
    <col min="6407" max="6408" width="0" style="61" hidden="1" customWidth="1"/>
    <col min="6409" max="6656" width="1.42578125" style="61"/>
    <col min="6657" max="6657" width="7.5703125" style="61" customWidth="1"/>
    <col min="6658" max="6658" width="40.42578125" style="61" customWidth="1"/>
    <col min="6659" max="6659" width="8.5703125" style="61" customWidth="1"/>
    <col min="6660" max="6660" width="13" style="61" customWidth="1"/>
    <col min="6661" max="6661" width="12.85546875" style="61" customWidth="1"/>
    <col min="6662" max="6662" width="23.28515625" style="61" customWidth="1"/>
    <col min="6663" max="6664" width="0" style="61" hidden="1" customWidth="1"/>
    <col min="6665" max="6912" width="1.42578125" style="61"/>
    <col min="6913" max="6913" width="7.5703125" style="61" customWidth="1"/>
    <col min="6914" max="6914" width="40.42578125" style="61" customWidth="1"/>
    <col min="6915" max="6915" width="8.5703125" style="61" customWidth="1"/>
    <col min="6916" max="6916" width="13" style="61" customWidth="1"/>
    <col min="6917" max="6917" width="12.85546875" style="61" customWidth="1"/>
    <col min="6918" max="6918" width="23.28515625" style="61" customWidth="1"/>
    <col min="6919" max="6920" width="0" style="61" hidden="1" customWidth="1"/>
    <col min="6921" max="7168" width="1.42578125" style="61"/>
    <col min="7169" max="7169" width="7.5703125" style="61" customWidth="1"/>
    <col min="7170" max="7170" width="40.42578125" style="61" customWidth="1"/>
    <col min="7171" max="7171" width="8.5703125" style="61" customWidth="1"/>
    <col min="7172" max="7172" width="13" style="61" customWidth="1"/>
    <col min="7173" max="7173" width="12.85546875" style="61" customWidth="1"/>
    <col min="7174" max="7174" width="23.28515625" style="61" customWidth="1"/>
    <col min="7175" max="7176" width="0" style="61" hidden="1" customWidth="1"/>
    <col min="7177" max="7424" width="1.42578125" style="61"/>
    <col min="7425" max="7425" width="7.5703125" style="61" customWidth="1"/>
    <col min="7426" max="7426" width="40.42578125" style="61" customWidth="1"/>
    <col min="7427" max="7427" width="8.5703125" style="61" customWidth="1"/>
    <col min="7428" max="7428" width="13" style="61" customWidth="1"/>
    <col min="7429" max="7429" width="12.85546875" style="61" customWidth="1"/>
    <col min="7430" max="7430" width="23.28515625" style="61" customWidth="1"/>
    <col min="7431" max="7432" width="0" style="61" hidden="1" customWidth="1"/>
    <col min="7433" max="7680" width="1.42578125" style="61"/>
    <col min="7681" max="7681" width="7.5703125" style="61" customWidth="1"/>
    <col min="7682" max="7682" width="40.42578125" style="61" customWidth="1"/>
    <col min="7683" max="7683" width="8.5703125" style="61" customWidth="1"/>
    <col min="7684" max="7684" width="13" style="61" customWidth="1"/>
    <col min="7685" max="7685" width="12.85546875" style="61" customWidth="1"/>
    <col min="7686" max="7686" width="23.28515625" style="61" customWidth="1"/>
    <col min="7687" max="7688" width="0" style="61" hidden="1" customWidth="1"/>
    <col min="7689" max="7936" width="1.42578125" style="61"/>
    <col min="7937" max="7937" width="7.5703125" style="61" customWidth="1"/>
    <col min="7938" max="7938" width="40.42578125" style="61" customWidth="1"/>
    <col min="7939" max="7939" width="8.5703125" style="61" customWidth="1"/>
    <col min="7940" max="7940" width="13" style="61" customWidth="1"/>
    <col min="7941" max="7941" width="12.85546875" style="61" customWidth="1"/>
    <col min="7942" max="7942" width="23.28515625" style="61" customWidth="1"/>
    <col min="7943" max="7944" width="0" style="61" hidden="1" customWidth="1"/>
    <col min="7945" max="8192" width="1.42578125" style="61"/>
    <col min="8193" max="8193" width="7.5703125" style="61" customWidth="1"/>
    <col min="8194" max="8194" width="40.42578125" style="61" customWidth="1"/>
    <col min="8195" max="8195" width="8.5703125" style="61" customWidth="1"/>
    <col min="8196" max="8196" width="13" style="61" customWidth="1"/>
    <col min="8197" max="8197" width="12.85546875" style="61" customWidth="1"/>
    <col min="8198" max="8198" width="23.28515625" style="61" customWidth="1"/>
    <col min="8199" max="8200" width="0" style="61" hidden="1" customWidth="1"/>
    <col min="8201" max="8448" width="1.42578125" style="61"/>
    <col min="8449" max="8449" width="7.5703125" style="61" customWidth="1"/>
    <col min="8450" max="8450" width="40.42578125" style="61" customWidth="1"/>
    <col min="8451" max="8451" width="8.5703125" style="61" customWidth="1"/>
    <col min="8452" max="8452" width="13" style="61" customWidth="1"/>
    <col min="8453" max="8453" width="12.85546875" style="61" customWidth="1"/>
    <col min="8454" max="8454" width="23.28515625" style="61" customWidth="1"/>
    <col min="8455" max="8456" width="0" style="61" hidden="1" customWidth="1"/>
    <col min="8457" max="8704" width="1.42578125" style="61"/>
    <col min="8705" max="8705" width="7.5703125" style="61" customWidth="1"/>
    <col min="8706" max="8706" width="40.42578125" style="61" customWidth="1"/>
    <col min="8707" max="8707" width="8.5703125" style="61" customWidth="1"/>
    <col min="8708" max="8708" width="13" style="61" customWidth="1"/>
    <col min="8709" max="8709" width="12.85546875" style="61" customWidth="1"/>
    <col min="8710" max="8710" width="23.28515625" style="61" customWidth="1"/>
    <col min="8711" max="8712" width="0" style="61" hidden="1" customWidth="1"/>
    <col min="8713" max="8960" width="1.42578125" style="61"/>
    <col min="8961" max="8961" width="7.5703125" style="61" customWidth="1"/>
    <col min="8962" max="8962" width="40.42578125" style="61" customWidth="1"/>
    <col min="8963" max="8963" width="8.5703125" style="61" customWidth="1"/>
    <col min="8964" max="8964" width="13" style="61" customWidth="1"/>
    <col min="8965" max="8965" width="12.85546875" style="61" customWidth="1"/>
    <col min="8966" max="8966" width="23.28515625" style="61" customWidth="1"/>
    <col min="8967" max="8968" width="0" style="61" hidden="1" customWidth="1"/>
    <col min="8969" max="9216" width="1.42578125" style="61"/>
    <col min="9217" max="9217" width="7.5703125" style="61" customWidth="1"/>
    <col min="9218" max="9218" width="40.42578125" style="61" customWidth="1"/>
    <col min="9219" max="9219" width="8.5703125" style="61" customWidth="1"/>
    <col min="9220" max="9220" width="13" style="61" customWidth="1"/>
    <col min="9221" max="9221" width="12.85546875" style="61" customWidth="1"/>
    <col min="9222" max="9222" width="23.28515625" style="61" customWidth="1"/>
    <col min="9223" max="9224" width="0" style="61" hidden="1" customWidth="1"/>
    <col min="9225" max="9472" width="1.42578125" style="61"/>
    <col min="9473" max="9473" width="7.5703125" style="61" customWidth="1"/>
    <col min="9474" max="9474" width="40.42578125" style="61" customWidth="1"/>
    <col min="9475" max="9475" width="8.5703125" style="61" customWidth="1"/>
    <col min="9476" max="9476" width="13" style="61" customWidth="1"/>
    <col min="9477" max="9477" width="12.85546875" style="61" customWidth="1"/>
    <col min="9478" max="9478" width="23.28515625" style="61" customWidth="1"/>
    <col min="9479" max="9480" width="0" style="61" hidden="1" customWidth="1"/>
    <col min="9481" max="9728" width="1.42578125" style="61"/>
    <col min="9729" max="9729" width="7.5703125" style="61" customWidth="1"/>
    <col min="9730" max="9730" width="40.42578125" style="61" customWidth="1"/>
    <col min="9731" max="9731" width="8.5703125" style="61" customWidth="1"/>
    <col min="9732" max="9732" width="13" style="61" customWidth="1"/>
    <col min="9733" max="9733" width="12.85546875" style="61" customWidth="1"/>
    <col min="9734" max="9734" width="23.28515625" style="61" customWidth="1"/>
    <col min="9735" max="9736" width="0" style="61" hidden="1" customWidth="1"/>
    <col min="9737" max="9984" width="1.42578125" style="61"/>
    <col min="9985" max="9985" width="7.5703125" style="61" customWidth="1"/>
    <col min="9986" max="9986" width="40.42578125" style="61" customWidth="1"/>
    <col min="9987" max="9987" width="8.5703125" style="61" customWidth="1"/>
    <col min="9988" max="9988" width="13" style="61" customWidth="1"/>
    <col min="9989" max="9989" width="12.85546875" style="61" customWidth="1"/>
    <col min="9990" max="9990" width="23.28515625" style="61" customWidth="1"/>
    <col min="9991" max="9992" width="0" style="61" hidden="1" customWidth="1"/>
    <col min="9993" max="10240" width="1.42578125" style="61"/>
    <col min="10241" max="10241" width="7.5703125" style="61" customWidth="1"/>
    <col min="10242" max="10242" width="40.42578125" style="61" customWidth="1"/>
    <col min="10243" max="10243" width="8.5703125" style="61" customWidth="1"/>
    <col min="10244" max="10244" width="13" style="61" customWidth="1"/>
    <col min="10245" max="10245" width="12.85546875" style="61" customWidth="1"/>
    <col min="10246" max="10246" width="23.28515625" style="61" customWidth="1"/>
    <col min="10247" max="10248" width="0" style="61" hidden="1" customWidth="1"/>
    <col min="10249" max="10496" width="1.42578125" style="61"/>
    <col min="10497" max="10497" width="7.5703125" style="61" customWidth="1"/>
    <col min="10498" max="10498" width="40.42578125" style="61" customWidth="1"/>
    <col min="10499" max="10499" width="8.5703125" style="61" customWidth="1"/>
    <col min="10500" max="10500" width="13" style="61" customWidth="1"/>
    <col min="10501" max="10501" width="12.85546875" style="61" customWidth="1"/>
    <col min="10502" max="10502" width="23.28515625" style="61" customWidth="1"/>
    <col min="10503" max="10504" width="0" style="61" hidden="1" customWidth="1"/>
    <col min="10505" max="10752" width="1.42578125" style="61"/>
    <col min="10753" max="10753" width="7.5703125" style="61" customWidth="1"/>
    <col min="10754" max="10754" width="40.42578125" style="61" customWidth="1"/>
    <col min="10755" max="10755" width="8.5703125" style="61" customWidth="1"/>
    <col min="10756" max="10756" width="13" style="61" customWidth="1"/>
    <col min="10757" max="10757" width="12.85546875" style="61" customWidth="1"/>
    <col min="10758" max="10758" width="23.28515625" style="61" customWidth="1"/>
    <col min="10759" max="10760" width="0" style="61" hidden="1" customWidth="1"/>
    <col min="10761" max="11008" width="1.42578125" style="61"/>
    <col min="11009" max="11009" width="7.5703125" style="61" customWidth="1"/>
    <col min="11010" max="11010" width="40.42578125" style="61" customWidth="1"/>
    <col min="11011" max="11011" width="8.5703125" style="61" customWidth="1"/>
    <col min="11012" max="11012" width="13" style="61" customWidth="1"/>
    <col min="11013" max="11013" width="12.85546875" style="61" customWidth="1"/>
    <col min="11014" max="11014" width="23.28515625" style="61" customWidth="1"/>
    <col min="11015" max="11016" width="0" style="61" hidden="1" customWidth="1"/>
    <col min="11017" max="11264" width="1.42578125" style="61"/>
    <col min="11265" max="11265" width="7.5703125" style="61" customWidth="1"/>
    <col min="11266" max="11266" width="40.42578125" style="61" customWidth="1"/>
    <col min="11267" max="11267" width="8.5703125" style="61" customWidth="1"/>
    <col min="11268" max="11268" width="13" style="61" customWidth="1"/>
    <col min="11269" max="11269" width="12.85546875" style="61" customWidth="1"/>
    <col min="11270" max="11270" width="23.28515625" style="61" customWidth="1"/>
    <col min="11271" max="11272" width="0" style="61" hidden="1" customWidth="1"/>
    <col min="11273" max="11520" width="1.42578125" style="61"/>
    <col min="11521" max="11521" width="7.5703125" style="61" customWidth="1"/>
    <col min="11522" max="11522" width="40.42578125" style="61" customWidth="1"/>
    <col min="11523" max="11523" width="8.5703125" style="61" customWidth="1"/>
    <col min="11524" max="11524" width="13" style="61" customWidth="1"/>
    <col min="11525" max="11525" width="12.85546875" style="61" customWidth="1"/>
    <col min="11526" max="11526" width="23.28515625" style="61" customWidth="1"/>
    <col min="11527" max="11528" width="0" style="61" hidden="1" customWidth="1"/>
    <col min="11529" max="11776" width="1.42578125" style="61"/>
    <col min="11777" max="11777" width="7.5703125" style="61" customWidth="1"/>
    <col min="11778" max="11778" width="40.42578125" style="61" customWidth="1"/>
    <col min="11779" max="11779" width="8.5703125" style="61" customWidth="1"/>
    <col min="11780" max="11780" width="13" style="61" customWidth="1"/>
    <col min="11781" max="11781" width="12.85546875" style="61" customWidth="1"/>
    <col min="11782" max="11782" width="23.28515625" style="61" customWidth="1"/>
    <col min="11783" max="11784" width="0" style="61" hidden="1" customWidth="1"/>
    <col min="11785" max="12032" width="1.42578125" style="61"/>
    <col min="12033" max="12033" width="7.5703125" style="61" customWidth="1"/>
    <col min="12034" max="12034" width="40.42578125" style="61" customWidth="1"/>
    <col min="12035" max="12035" width="8.5703125" style="61" customWidth="1"/>
    <col min="12036" max="12036" width="13" style="61" customWidth="1"/>
    <col min="12037" max="12037" width="12.85546875" style="61" customWidth="1"/>
    <col min="12038" max="12038" width="23.28515625" style="61" customWidth="1"/>
    <col min="12039" max="12040" width="0" style="61" hidden="1" customWidth="1"/>
    <col min="12041" max="12288" width="1.42578125" style="61"/>
    <col min="12289" max="12289" width="7.5703125" style="61" customWidth="1"/>
    <col min="12290" max="12290" width="40.42578125" style="61" customWidth="1"/>
    <col min="12291" max="12291" width="8.5703125" style="61" customWidth="1"/>
    <col min="12292" max="12292" width="13" style="61" customWidth="1"/>
    <col min="12293" max="12293" width="12.85546875" style="61" customWidth="1"/>
    <col min="12294" max="12294" width="23.28515625" style="61" customWidth="1"/>
    <col min="12295" max="12296" width="0" style="61" hidden="1" customWidth="1"/>
    <col min="12297" max="12544" width="1.42578125" style="61"/>
    <col min="12545" max="12545" width="7.5703125" style="61" customWidth="1"/>
    <col min="12546" max="12546" width="40.42578125" style="61" customWidth="1"/>
    <col min="12547" max="12547" width="8.5703125" style="61" customWidth="1"/>
    <col min="12548" max="12548" width="13" style="61" customWidth="1"/>
    <col min="12549" max="12549" width="12.85546875" style="61" customWidth="1"/>
    <col min="12550" max="12550" width="23.28515625" style="61" customWidth="1"/>
    <col min="12551" max="12552" width="0" style="61" hidden="1" customWidth="1"/>
    <col min="12553" max="12800" width="1.42578125" style="61"/>
    <col min="12801" max="12801" width="7.5703125" style="61" customWidth="1"/>
    <col min="12802" max="12802" width="40.42578125" style="61" customWidth="1"/>
    <col min="12803" max="12803" width="8.5703125" style="61" customWidth="1"/>
    <col min="12804" max="12804" width="13" style="61" customWidth="1"/>
    <col min="12805" max="12805" width="12.85546875" style="61" customWidth="1"/>
    <col min="12806" max="12806" width="23.28515625" style="61" customWidth="1"/>
    <col min="12807" max="12808" width="0" style="61" hidden="1" customWidth="1"/>
    <col min="12809" max="13056" width="1.42578125" style="61"/>
    <col min="13057" max="13057" width="7.5703125" style="61" customWidth="1"/>
    <col min="13058" max="13058" width="40.42578125" style="61" customWidth="1"/>
    <col min="13059" max="13059" width="8.5703125" style="61" customWidth="1"/>
    <col min="13060" max="13060" width="13" style="61" customWidth="1"/>
    <col min="13061" max="13061" width="12.85546875" style="61" customWidth="1"/>
    <col min="13062" max="13062" width="23.28515625" style="61" customWidth="1"/>
    <col min="13063" max="13064" width="0" style="61" hidden="1" customWidth="1"/>
    <col min="13065" max="13312" width="1.42578125" style="61"/>
    <col min="13313" max="13313" width="7.5703125" style="61" customWidth="1"/>
    <col min="13314" max="13314" width="40.42578125" style="61" customWidth="1"/>
    <col min="13315" max="13315" width="8.5703125" style="61" customWidth="1"/>
    <col min="13316" max="13316" width="13" style="61" customWidth="1"/>
    <col min="13317" max="13317" width="12.85546875" style="61" customWidth="1"/>
    <col min="13318" max="13318" width="23.28515625" style="61" customWidth="1"/>
    <col min="13319" max="13320" width="0" style="61" hidden="1" customWidth="1"/>
    <col min="13321" max="13568" width="1.42578125" style="61"/>
    <col min="13569" max="13569" width="7.5703125" style="61" customWidth="1"/>
    <col min="13570" max="13570" width="40.42578125" style="61" customWidth="1"/>
    <col min="13571" max="13571" width="8.5703125" style="61" customWidth="1"/>
    <col min="13572" max="13572" width="13" style="61" customWidth="1"/>
    <col min="13573" max="13573" width="12.85546875" style="61" customWidth="1"/>
    <col min="13574" max="13574" width="23.28515625" style="61" customWidth="1"/>
    <col min="13575" max="13576" width="0" style="61" hidden="1" customWidth="1"/>
    <col min="13577" max="13824" width="1.42578125" style="61"/>
    <col min="13825" max="13825" width="7.5703125" style="61" customWidth="1"/>
    <col min="13826" max="13826" width="40.42578125" style="61" customWidth="1"/>
    <col min="13827" max="13827" width="8.5703125" style="61" customWidth="1"/>
    <col min="13828" max="13828" width="13" style="61" customWidth="1"/>
    <col min="13829" max="13829" width="12.85546875" style="61" customWidth="1"/>
    <col min="13830" max="13830" width="23.28515625" style="61" customWidth="1"/>
    <col min="13831" max="13832" width="0" style="61" hidden="1" customWidth="1"/>
    <col min="13833" max="14080" width="1.42578125" style="61"/>
    <col min="14081" max="14081" width="7.5703125" style="61" customWidth="1"/>
    <col min="14082" max="14082" width="40.42578125" style="61" customWidth="1"/>
    <col min="14083" max="14083" width="8.5703125" style="61" customWidth="1"/>
    <col min="14084" max="14084" width="13" style="61" customWidth="1"/>
    <col min="14085" max="14085" width="12.85546875" style="61" customWidth="1"/>
    <col min="14086" max="14086" width="23.28515625" style="61" customWidth="1"/>
    <col min="14087" max="14088" width="0" style="61" hidden="1" customWidth="1"/>
    <col min="14089" max="14336" width="1.42578125" style="61"/>
    <col min="14337" max="14337" width="7.5703125" style="61" customWidth="1"/>
    <col min="14338" max="14338" width="40.42578125" style="61" customWidth="1"/>
    <col min="14339" max="14339" width="8.5703125" style="61" customWidth="1"/>
    <col min="14340" max="14340" width="13" style="61" customWidth="1"/>
    <col min="14341" max="14341" width="12.85546875" style="61" customWidth="1"/>
    <col min="14342" max="14342" width="23.28515625" style="61" customWidth="1"/>
    <col min="14343" max="14344" width="0" style="61" hidden="1" customWidth="1"/>
    <col min="14345" max="14592" width="1.42578125" style="61"/>
    <col min="14593" max="14593" width="7.5703125" style="61" customWidth="1"/>
    <col min="14594" max="14594" width="40.42578125" style="61" customWidth="1"/>
    <col min="14595" max="14595" width="8.5703125" style="61" customWidth="1"/>
    <col min="14596" max="14596" width="13" style="61" customWidth="1"/>
    <col min="14597" max="14597" width="12.85546875" style="61" customWidth="1"/>
    <col min="14598" max="14598" width="23.28515625" style="61" customWidth="1"/>
    <col min="14599" max="14600" width="0" style="61" hidden="1" customWidth="1"/>
    <col min="14601" max="14848" width="1.42578125" style="61"/>
    <col min="14849" max="14849" width="7.5703125" style="61" customWidth="1"/>
    <col min="14850" max="14850" width="40.42578125" style="61" customWidth="1"/>
    <col min="14851" max="14851" width="8.5703125" style="61" customWidth="1"/>
    <col min="14852" max="14852" width="13" style="61" customWidth="1"/>
    <col min="14853" max="14853" width="12.85546875" style="61" customWidth="1"/>
    <col min="14854" max="14854" width="23.28515625" style="61" customWidth="1"/>
    <col min="14855" max="14856" width="0" style="61" hidden="1" customWidth="1"/>
    <col min="14857" max="15104" width="1.42578125" style="61"/>
    <col min="15105" max="15105" width="7.5703125" style="61" customWidth="1"/>
    <col min="15106" max="15106" width="40.42578125" style="61" customWidth="1"/>
    <col min="15107" max="15107" width="8.5703125" style="61" customWidth="1"/>
    <col min="15108" max="15108" width="13" style="61" customWidth="1"/>
    <col min="15109" max="15109" width="12.85546875" style="61" customWidth="1"/>
    <col min="15110" max="15110" width="23.28515625" style="61" customWidth="1"/>
    <col min="15111" max="15112" width="0" style="61" hidden="1" customWidth="1"/>
    <col min="15113" max="15360" width="1.42578125" style="61"/>
    <col min="15361" max="15361" width="7.5703125" style="61" customWidth="1"/>
    <col min="15362" max="15362" width="40.42578125" style="61" customWidth="1"/>
    <col min="15363" max="15363" width="8.5703125" style="61" customWidth="1"/>
    <col min="15364" max="15364" width="13" style="61" customWidth="1"/>
    <col min="15365" max="15365" width="12.85546875" style="61" customWidth="1"/>
    <col min="15366" max="15366" width="23.28515625" style="61" customWidth="1"/>
    <col min="15367" max="15368" width="0" style="61" hidden="1" customWidth="1"/>
    <col min="15369" max="15616" width="1.42578125" style="61"/>
    <col min="15617" max="15617" width="7.5703125" style="61" customWidth="1"/>
    <col min="15618" max="15618" width="40.42578125" style="61" customWidth="1"/>
    <col min="15619" max="15619" width="8.5703125" style="61" customWidth="1"/>
    <col min="15620" max="15620" width="13" style="61" customWidth="1"/>
    <col min="15621" max="15621" width="12.85546875" style="61" customWidth="1"/>
    <col min="15622" max="15622" width="23.28515625" style="61" customWidth="1"/>
    <col min="15623" max="15624" width="0" style="61" hidden="1" customWidth="1"/>
    <col min="15625" max="15872" width="1.42578125" style="61"/>
    <col min="15873" max="15873" width="7.5703125" style="61" customWidth="1"/>
    <col min="15874" max="15874" width="40.42578125" style="61" customWidth="1"/>
    <col min="15875" max="15875" width="8.5703125" style="61" customWidth="1"/>
    <col min="15876" max="15876" width="13" style="61" customWidth="1"/>
    <col min="15877" max="15877" width="12.85546875" style="61" customWidth="1"/>
    <col min="15878" max="15878" width="23.28515625" style="61" customWidth="1"/>
    <col min="15879" max="15880" width="0" style="61" hidden="1" customWidth="1"/>
    <col min="15881" max="16128" width="1.42578125" style="61"/>
    <col min="16129" max="16129" width="7.5703125" style="61" customWidth="1"/>
    <col min="16130" max="16130" width="40.42578125" style="61" customWidth="1"/>
    <col min="16131" max="16131" width="8.5703125" style="61" customWidth="1"/>
    <col min="16132" max="16132" width="13" style="61" customWidth="1"/>
    <col min="16133" max="16133" width="12.85546875" style="61" customWidth="1"/>
    <col min="16134" max="16134" width="23.28515625" style="61" customWidth="1"/>
    <col min="16135" max="16136" width="0" style="61" hidden="1" customWidth="1"/>
    <col min="16137" max="16384" width="1.42578125" style="61"/>
  </cols>
  <sheetData>
    <row r="1" spans="1:8" s="38" customFormat="1" ht="11.25">
      <c r="F1" s="39" t="s">
        <v>0</v>
      </c>
      <c r="G1" s="1"/>
      <c r="H1" s="2"/>
    </row>
    <row r="2" spans="1:8" s="38" customFormat="1" ht="11.25">
      <c r="F2" s="39" t="s">
        <v>1</v>
      </c>
      <c r="G2" s="1"/>
      <c r="H2" s="2"/>
    </row>
    <row r="3" spans="1:8" s="38" customFormat="1" ht="11.25">
      <c r="F3" s="39" t="s">
        <v>2</v>
      </c>
      <c r="G3" s="1"/>
      <c r="H3" s="2"/>
    </row>
    <row r="4" spans="1:8" s="40" customFormat="1" ht="15.75">
      <c r="G4" s="3"/>
      <c r="H4" s="4"/>
    </row>
    <row r="5" spans="1:8" s="41" customFormat="1" ht="18.75">
      <c r="A5" s="68" t="s">
        <v>3</v>
      </c>
      <c r="B5" s="68"/>
      <c r="C5" s="68"/>
      <c r="D5" s="68"/>
      <c r="E5" s="68"/>
      <c r="F5" s="68"/>
      <c r="G5" s="5"/>
      <c r="H5" s="6"/>
    </row>
    <row r="6" spans="1:8" s="41" customFormat="1" ht="18.75">
      <c r="A6" s="68" t="s">
        <v>4</v>
      </c>
      <c r="B6" s="68"/>
      <c r="C6" s="68"/>
      <c r="D6" s="68"/>
      <c r="E6" s="68"/>
      <c r="F6" s="68"/>
      <c r="G6" s="5"/>
      <c r="H6" s="6"/>
    </row>
    <row r="7" spans="1:8" s="41" customFormat="1" ht="18.75">
      <c r="A7" s="68" t="s">
        <v>5</v>
      </c>
      <c r="B7" s="68"/>
      <c r="C7" s="68"/>
      <c r="D7" s="68"/>
      <c r="E7" s="68"/>
      <c r="F7" s="68"/>
      <c r="G7" s="5"/>
      <c r="H7" s="6"/>
    </row>
    <row r="8" spans="1:8" s="41" customFormat="1" ht="18.75">
      <c r="A8" s="68" t="s">
        <v>6</v>
      </c>
      <c r="B8" s="68"/>
      <c r="C8" s="68"/>
      <c r="D8" s="68"/>
      <c r="E8" s="68"/>
      <c r="F8" s="68"/>
      <c r="G8" s="5"/>
      <c r="H8" s="6"/>
    </row>
    <row r="9" spans="1:8" s="41" customFormat="1" ht="18.75">
      <c r="A9" s="68" t="s">
        <v>7</v>
      </c>
      <c r="B9" s="68"/>
      <c r="C9" s="68"/>
      <c r="D9" s="68"/>
      <c r="E9" s="68"/>
      <c r="F9" s="68"/>
      <c r="G9" s="5"/>
      <c r="H9" s="6"/>
    </row>
    <row r="10" spans="1:8" s="40" customFormat="1" ht="15.75">
      <c r="G10" s="3"/>
      <c r="H10" s="4"/>
    </row>
    <row r="11" spans="1:8" s="40" customFormat="1" ht="15.75">
      <c r="G11" s="3"/>
      <c r="H11" s="4"/>
    </row>
    <row r="12" spans="1:8" s="42" customFormat="1" ht="33" customHeight="1">
      <c r="B12" s="43" t="s">
        <v>8</v>
      </c>
      <c r="C12" s="67" t="s">
        <v>133</v>
      </c>
      <c r="D12" s="67"/>
      <c r="E12" s="67"/>
      <c r="F12" s="67"/>
      <c r="G12" s="7"/>
      <c r="H12" s="8"/>
    </row>
    <row r="13" spans="1:8" s="42" customFormat="1" ht="15.75">
      <c r="B13" s="44" t="s">
        <v>9</v>
      </c>
      <c r="C13" s="64" t="s">
        <v>134</v>
      </c>
      <c r="D13" s="64"/>
      <c r="G13" s="7"/>
      <c r="H13" s="8"/>
    </row>
    <row r="14" spans="1:8" s="42" customFormat="1" ht="15.75">
      <c r="B14" s="44" t="s">
        <v>10</v>
      </c>
      <c r="C14" s="64" t="s">
        <v>136</v>
      </c>
      <c r="D14" s="64"/>
      <c r="G14" s="7"/>
      <c r="H14" s="8"/>
    </row>
    <row r="15" spans="1:8" s="42" customFormat="1" ht="15.75">
      <c r="B15" s="44" t="s">
        <v>11</v>
      </c>
      <c r="C15" s="64" t="s">
        <v>135</v>
      </c>
      <c r="D15" s="64"/>
      <c r="E15" s="45" t="s">
        <v>12</v>
      </c>
      <c r="G15" s="7"/>
      <c r="H15" s="8"/>
    </row>
    <row r="16" spans="1:8" s="40" customFormat="1" ht="15.75">
      <c r="G16" s="3"/>
      <c r="H16" s="4"/>
    </row>
    <row r="17" spans="1:8" s="46" customFormat="1" ht="15.75" customHeight="1">
      <c r="A17" s="65" t="s">
        <v>13</v>
      </c>
      <c r="B17" s="65" t="s">
        <v>14</v>
      </c>
      <c r="C17" s="65" t="s">
        <v>15</v>
      </c>
      <c r="D17" s="65" t="s">
        <v>16</v>
      </c>
      <c r="E17" s="65"/>
      <c r="F17" s="66" t="s">
        <v>17</v>
      </c>
      <c r="G17" s="9"/>
      <c r="H17" s="10"/>
    </row>
    <row r="18" spans="1:8" s="46" customFormat="1" ht="15.75" customHeight="1">
      <c r="A18" s="65"/>
      <c r="B18" s="65"/>
      <c r="C18" s="65"/>
      <c r="D18" s="47" t="s">
        <v>137</v>
      </c>
      <c r="E18" s="47" t="s">
        <v>138</v>
      </c>
      <c r="F18" s="66"/>
      <c r="G18" s="9"/>
      <c r="H18" s="10"/>
    </row>
    <row r="19" spans="1:8" s="46" customFormat="1" ht="15" customHeight="1">
      <c r="A19" s="30" t="s">
        <v>18</v>
      </c>
      <c r="B19" s="48" t="s">
        <v>19</v>
      </c>
      <c r="C19" s="49" t="s">
        <v>20</v>
      </c>
      <c r="D19" s="49" t="s">
        <v>20</v>
      </c>
      <c r="E19" s="49" t="s">
        <v>20</v>
      </c>
      <c r="F19" s="30" t="s">
        <v>20</v>
      </c>
      <c r="G19" s="9"/>
      <c r="H19" s="10"/>
    </row>
    <row r="20" spans="1:8" s="52" customFormat="1" ht="22.5" customHeight="1">
      <c r="A20" s="23" t="s">
        <v>21</v>
      </c>
      <c r="B20" s="50" t="s">
        <v>22</v>
      </c>
      <c r="C20" s="51" t="s">
        <v>23</v>
      </c>
      <c r="D20" s="24">
        <f>D21+D39+D53</f>
        <v>6468.71</v>
      </c>
      <c r="E20" s="24">
        <f>E21+E39+E53</f>
        <v>6322.1465984799997</v>
      </c>
      <c r="F20" s="28"/>
      <c r="G20" s="26" t="s">
        <v>24</v>
      </c>
      <c r="H20" s="27">
        <v>1.1016144210249501</v>
      </c>
    </row>
    <row r="21" spans="1:8" s="52" customFormat="1" ht="12.75">
      <c r="A21" s="23" t="s">
        <v>25</v>
      </c>
      <c r="B21" s="50" t="s">
        <v>26</v>
      </c>
      <c r="C21" s="51" t="s">
        <v>23</v>
      </c>
      <c r="D21" s="24">
        <f>D22+D27+D29+D37+D38</f>
        <v>5939.96</v>
      </c>
      <c r="E21" s="24">
        <f>E22+E27+E29+E37+E38</f>
        <v>5785.1273567999997</v>
      </c>
      <c r="F21" s="29"/>
      <c r="G21" s="26" t="s">
        <v>27</v>
      </c>
      <c r="H21" s="27">
        <v>1.2355172567456165</v>
      </c>
    </row>
    <row r="22" spans="1:8" s="46" customFormat="1" ht="12.75">
      <c r="A22" s="11" t="s">
        <v>28</v>
      </c>
      <c r="B22" s="53" t="s">
        <v>29</v>
      </c>
      <c r="C22" s="54" t="s">
        <v>23</v>
      </c>
      <c r="D22" s="22">
        <f>D24+D25</f>
        <v>4089.77</v>
      </c>
      <c r="E22" s="36">
        <f>E24+E25</f>
        <v>3420.3407200000001</v>
      </c>
      <c r="F22" s="13"/>
      <c r="G22" s="9" t="s">
        <v>27</v>
      </c>
      <c r="H22" s="10">
        <v>1.4757591966152988</v>
      </c>
    </row>
    <row r="23" spans="1:8" s="46" customFormat="1" ht="25.5">
      <c r="A23" s="11" t="s">
        <v>30</v>
      </c>
      <c r="B23" s="53" t="s">
        <v>31</v>
      </c>
      <c r="C23" s="54" t="s">
        <v>23</v>
      </c>
      <c r="D23" s="22"/>
      <c r="E23" s="22"/>
      <c r="F23" s="14"/>
      <c r="G23" s="9" t="e">
        <v>#DIV/0!</v>
      </c>
      <c r="H23" s="10" t="e">
        <v>#DIV/0!</v>
      </c>
    </row>
    <row r="24" spans="1:8" s="46" customFormat="1" ht="15" customHeight="1">
      <c r="A24" s="11" t="s">
        <v>32</v>
      </c>
      <c r="B24" s="53" t="s">
        <v>33</v>
      </c>
      <c r="C24" s="54" t="s">
        <v>23</v>
      </c>
      <c r="D24" s="22">
        <f>'[1]2.Смета'!J10</f>
        <v>133.03</v>
      </c>
      <c r="E24" s="22">
        <f>'[1]2.Смета'!K10</f>
        <v>113.70805</v>
      </c>
      <c r="F24" s="15"/>
      <c r="G24" s="9" t="s">
        <v>24</v>
      </c>
      <c r="H24" s="10">
        <v>1.0640561120691325</v>
      </c>
    </row>
    <row r="25" spans="1:8" s="46" customFormat="1" ht="60.75" customHeight="1">
      <c r="A25" s="11" t="s">
        <v>34</v>
      </c>
      <c r="B25" s="53" t="s">
        <v>35</v>
      </c>
      <c r="C25" s="54" t="s">
        <v>23</v>
      </c>
      <c r="D25" s="22">
        <f>'[1]2.Смета'!J12</f>
        <v>3956.74</v>
      </c>
      <c r="E25" s="22">
        <f>'[1]2.Смета'!K12</f>
        <v>3306.63267</v>
      </c>
      <c r="F25" s="13" t="s">
        <v>143</v>
      </c>
      <c r="G25" s="9" t="s">
        <v>27</v>
      </c>
      <c r="H25" s="10">
        <v>1.5342250153398289</v>
      </c>
    </row>
    <row r="26" spans="1:8" s="46" customFormat="1" ht="15" customHeight="1">
      <c r="A26" s="11" t="s">
        <v>36</v>
      </c>
      <c r="B26" s="53" t="s">
        <v>37</v>
      </c>
      <c r="C26" s="54" t="s">
        <v>23</v>
      </c>
      <c r="D26" s="22">
        <f>D25</f>
        <v>3956.74</v>
      </c>
      <c r="E26" s="22">
        <f>E25</f>
        <v>3306.63267</v>
      </c>
      <c r="F26" s="15"/>
      <c r="G26" s="9" t="e">
        <v>#DIV/0!</v>
      </c>
      <c r="H26" s="10" t="e">
        <v>#DIV/0!</v>
      </c>
    </row>
    <row r="27" spans="1:8" s="46" customFormat="1" ht="15" customHeight="1">
      <c r="A27" s="11" t="s">
        <v>38</v>
      </c>
      <c r="B27" s="53" t="s">
        <v>39</v>
      </c>
      <c r="C27" s="54" t="s">
        <v>23</v>
      </c>
      <c r="D27" s="22">
        <f>'[1]2.Смета'!J18</f>
        <v>1684.09</v>
      </c>
      <c r="E27" s="22">
        <f>'[1]2.Смета'!K18</f>
        <v>1723.5279468000001</v>
      </c>
      <c r="F27" s="15"/>
      <c r="G27" s="9" t="s">
        <v>24</v>
      </c>
      <c r="H27" s="10">
        <v>1.0801034882327087</v>
      </c>
    </row>
    <row r="28" spans="1:8" s="46" customFormat="1" ht="15" customHeight="1">
      <c r="A28" s="11" t="s">
        <v>40</v>
      </c>
      <c r="B28" s="53" t="s">
        <v>37</v>
      </c>
      <c r="C28" s="54" t="s">
        <v>23</v>
      </c>
      <c r="D28" s="37"/>
      <c r="E28" s="37"/>
      <c r="F28" s="15"/>
      <c r="G28" s="9" t="e">
        <v>#DIV/0!</v>
      </c>
      <c r="H28" s="10" t="e">
        <v>#DIV/0!</v>
      </c>
    </row>
    <row r="29" spans="1:8" s="46" customFormat="1" ht="25.5">
      <c r="A29" s="11" t="s">
        <v>41</v>
      </c>
      <c r="B29" s="53" t="s">
        <v>42</v>
      </c>
      <c r="C29" s="54" t="s">
        <v>23</v>
      </c>
      <c r="D29" s="22">
        <f>'[1]2.Смета'!J34</f>
        <v>166.1</v>
      </c>
      <c r="E29" s="22">
        <f>'[1]2.Смета'!K34</f>
        <v>641.25869</v>
      </c>
      <c r="F29" s="14"/>
      <c r="G29" s="9" t="s">
        <v>24</v>
      </c>
      <c r="H29" s="10">
        <v>1.1052615335407683</v>
      </c>
    </row>
    <row r="30" spans="1:8" s="46" customFormat="1" ht="25.5">
      <c r="A30" s="11" t="s">
        <v>43</v>
      </c>
      <c r="B30" s="53" t="s">
        <v>44</v>
      </c>
      <c r="C30" s="54" t="s">
        <v>23</v>
      </c>
      <c r="D30" s="22">
        <f>'[1]3.Прибыль '!J21</f>
        <v>0</v>
      </c>
      <c r="E30" s="22">
        <f>'[1]3.Прибыль '!K21</f>
        <v>0</v>
      </c>
      <c r="F30" s="12"/>
      <c r="G30" s="9" t="s">
        <v>24</v>
      </c>
      <c r="H30" s="10">
        <v>0.92203925381296725</v>
      </c>
    </row>
    <row r="31" spans="1:8" s="46" customFormat="1" ht="15" customHeight="1">
      <c r="A31" s="11" t="s">
        <v>45</v>
      </c>
      <c r="B31" s="53" t="s">
        <v>46</v>
      </c>
      <c r="C31" s="54" t="s">
        <v>23</v>
      </c>
      <c r="D31" s="37"/>
      <c r="E31" s="37"/>
      <c r="F31" s="15"/>
      <c r="G31" s="9" t="e">
        <v>#DIV/0!</v>
      </c>
      <c r="H31" s="10" t="e">
        <v>#DIV/0!</v>
      </c>
    </row>
    <row r="32" spans="1:8" s="46" customFormat="1" ht="15.75">
      <c r="A32" s="11" t="s">
        <v>47</v>
      </c>
      <c r="B32" s="53" t="s">
        <v>48</v>
      </c>
      <c r="C32" s="54" t="s">
        <v>23</v>
      </c>
      <c r="D32" s="37"/>
      <c r="E32" s="37"/>
      <c r="F32" s="16"/>
      <c r="G32" s="9" t="s">
        <v>24</v>
      </c>
      <c r="H32" s="10">
        <v>1.1141310742440287</v>
      </c>
    </row>
    <row r="33" spans="1:8" s="46" customFormat="1" ht="12.75">
      <c r="A33" s="11"/>
      <c r="B33" s="53" t="s">
        <v>49</v>
      </c>
      <c r="C33" s="54"/>
      <c r="D33" s="37"/>
      <c r="E33" s="37"/>
      <c r="F33" s="16"/>
      <c r="G33" s="9" t="e">
        <v>#DIV/0!</v>
      </c>
      <c r="H33" s="10" t="e">
        <v>#DIV/0!</v>
      </c>
    </row>
    <row r="34" spans="1:8" s="46" customFormat="1" ht="12.75">
      <c r="A34" s="11"/>
      <c r="B34" s="53" t="s">
        <v>50</v>
      </c>
      <c r="C34" s="54"/>
      <c r="D34" s="37"/>
      <c r="E34" s="37"/>
      <c r="F34" s="16"/>
      <c r="G34" s="9" t="e">
        <v>#DIV/0!</v>
      </c>
      <c r="H34" s="10" t="e">
        <v>#DIV/0!</v>
      </c>
    </row>
    <row r="35" spans="1:8" s="46" customFormat="1" ht="12.75">
      <c r="A35" s="11"/>
      <c r="B35" s="53" t="s">
        <v>51</v>
      </c>
      <c r="C35" s="54"/>
      <c r="D35" s="37"/>
      <c r="E35" s="37"/>
      <c r="F35" s="16"/>
      <c r="G35" s="9" t="s">
        <v>24</v>
      </c>
      <c r="H35" s="10">
        <v>1.0966672549711731</v>
      </c>
    </row>
    <row r="36" spans="1:8" s="46" customFormat="1" ht="76.5">
      <c r="A36" s="11"/>
      <c r="B36" s="53" t="s">
        <v>52</v>
      </c>
      <c r="C36" s="54"/>
      <c r="D36" s="22">
        <f>D29</f>
        <v>166.1</v>
      </c>
      <c r="E36" s="22">
        <f>E29</f>
        <v>641.25869</v>
      </c>
      <c r="F36" s="16" t="s">
        <v>139</v>
      </c>
      <c r="G36" s="9" t="e">
        <v>#DIV/0!</v>
      </c>
      <c r="H36" s="10" t="e">
        <v>#DIV/0!</v>
      </c>
    </row>
    <row r="37" spans="1:8" s="46" customFormat="1" ht="38.25" customHeight="1">
      <c r="A37" s="11" t="s">
        <v>53</v>
      </c>
      <c r="B37" s="53" t="s">
        <v>54</v>
      </c>
      <c r="C37" s="54" t="s">
        <v>23</v>
      </c>
      <c r="D37" s="37"/>
      <c r="E37" s="37"/>
      <c r="F37" s="16"/>
      <c r="G37" s="9" t="e">
        <v>#DIV/0!</v>
      </c>
      <c r="H37" s="10" t="e">
        <v>#DIV/0!</v>
      </c>
    </row>
    <row r="38" spans="1:8" s="46" customFormat="1" ht="25.5">
      <c r="A38" s="11" t="s">
        <v>55</v>
      </c>
      <c r="B38" s="53" t="s">
        <v>56</v>
      </c>
      <c r="C38" s="54" t="s">
        <v>23</v>
      </c>
      <c r="D38" s="37"/>
      <c r="E38" s="37"/>
      <c r="F38" s="16"/>
      <c r="G38" s="9" t="s">
        <v>27</v>
      </c>
      <c r="H38" s="10">
        <v>1.8660197798096661E-3</v>
      </c>
    </row>
    <row r="39" spans="1:8" s="52" customFormat="1" ht="25.5">
      <c r="A39" s="23" t="s">
        <v>57</v>
      </c>
      <c r="B39" s="50" t="s">
        <v>58</v>
      </c>
      <c r="C39" s="51" t="s">
        <v>23</v>
      </c>
      <c r="D39" s="24">
        <f>D40+D41+D42+D43+D44+D45+D46+D47+D48+D49+D51+D52</f>
        <v>528.75</v>
      </c>
      <c r="E39" s="24">
        <f>E40+E41+E42+E43+E44+E45+E46+E47+E48+E49+E51+E52</f>
        <v>537.01924168000005</v>
      </c>
      <c r="F39" s="25"/>
      <c r="G39" s="26" t="s">
        <v>24</v>
      </c>
      <c r="H39" s="27">
        <v>1.0082620568934368</v>
      </c>
    </row>
    <row r="40" spans="1:8" s="46" customFormat="1" ht="15" customHeight="1">
      <c r="A40" s="11" t="s">
        <v>59</v>
      </c>
      <c r="B40" s="53" t="s">
        <v>60</v>
      </c>
      <c r="C40" s="54" t="s">
        <v>23</v>
      </c>
      <c r="D40" s="37"/>
      <c r="E40" s="37"/>
      <c r="F40" s="15"/>
      <c r="G40" s="9" t="e">
        <v>#DIV/0!</v>
      </c>
      <c r="H40" s="10" t="e">
        <v>#DIV/0!</v>
      </c>
    </row>
    <row r="41" spans="1:8" s="46" customFormat="1" ht="38.25">
      <c r="A41" s="11" t="s">
        <v>61</v>
      </c>
      <c r="B41" s="53" t="s">
        <v>62</v>
      </c>
      <c r="C41" s="54" t="s">
        <v>23</v>
      </c>
      <c r="D41" s="37"/>
      <c r="E41" s="37"/>
      <c r="F41" s="14"/>
      <c r="G41" s="9" t="e">
        <v>#DIV/0!</v>
      </c>
      <c r="H41" s="10" t="e">
        <v>#DIV/0!</v>
      </c>
    </row>
    <row r="42" spans="1:8" s="46" customFormat="1" ht="12.75">
      <c r="A42" s="11" t="s">
        <v>63</v>
      </c>
      <c r="B42" s="53" t="s">
        <v>64</v>
      </c>
      <c r="C42" s="54" t="s">
        <v>23</v>
      </c>
      <c r="D42" s="37"/>
      <c r="E42" s="37"/>
      <c r="F42" s="13"/>
      <c r="G42" s="9" t="s">
        <v>27</v>
      </c>
      <c r="H42" s="10">
        <v>1.195321084574289</v>
      </c>
    </row>
    <row r="43" spans="1:8" s="46" customFormat="1" ht="15" customHeight="1">
      <c r="A43" s="11" t="s">
        <v>65</v>
      </c>
      <c r="B43" s="53" t="s">
        <v>66</v>
      </c>
      <c r="C43" s="54" t="s">
        <v>23</v>
      </c>
      <c r="D43" s="22">
        <f>'[1]2.Смета'!J20</f>
        <v>508.6</v>
      </c>
      <c r="E43" s="22">
        <f>'[1]2.Смета'!K20</f>
        <v>521.88426000000004</v>
      </c>
      <c r="F43" s="15"/>
      <c r="G43" s="9" t="s">
        <v>24</v>
      </c>
      <c r="H43" s="10">
        <v>1.0296788825318284</v>
      </c>
    </row>
    <row r="44" spans="1:8" s="46" customFormat="1" ht="38.25">
      <c r="A44" s="11" t="s">
        <v>67</v>
      </c>
      <c r="B44" s="53" t="s">
        <v>68</v>
      </c>
      <c r="C44" s="54" t="s">
        <v>23</v>
      </c>
      <c r="D44" s="37"/>
      <c r="E44" s="37"/>
      <c r="F44" s="14"/>
      <c r="G44" s="9" t="e">
        <v>#DIV/0!</v>
      </c>
      <c r="H44" s="10" t="e">
        <v>#DIV/0!</v>
      </c>
    </row>
    <row r="45" spans="1:8" s="46" customFormat="1" ht="51">
      <c r="A45" s="11" t="s">
        <v>69</v>
      </c>
      <c r="B45" s="53" t="s">
        <v>70</v>
      </c>
      <c r="C45" s="54" t="s">
        <v>23</v>
      </c>
      <c r="D45" s="22">
        <f>'[1]2.Смета'!J22</f>
        <v>20.149999999999999</v>
      </c>
      <c r="E45" s="22">
        <f>'[1]2.Смета'!K22</f>
        <v>11.52948</v>
      </c>
      <c r="F45" s="16" t="s">
        <v>140</v>
      </c>
      <c r="G45" s="9" t="s">
        <v>27</v>
      </c>
      <c r="H45" s="10">
        <v>1.6009685602275345</v>
      </c>
    </row>
    <row r="46" spans="1:8" s="46" customFormat="1" ht="12.75">
      <c r="A46" s="11" t="s">
        <v>71</v>
      </c>
      <c r="B46" s="53" t="s">
        <v>72</v>
      </c>
      <c r="C46" s="54" t="s">
        <v>23</v>
      </c>
      <c r="D46" s="37"/>
      <c r="E46" s="37"/>
      <c r="F46" s="17"/>
      <c r="G46" s="9" t="s">
        <v>27</v>
      </c>
      <c r="H46" s="10">
        <v>0.41862499999999997</v>
      </c>
    </row>
    <row r="47" spans="1:8" s="46" customFormat="1" ht="12.75">
      <c r="A47" s="11" t="s">
        <v>73</v>
      </c>
      <c r="B47" s="53" t="s">
        <v>74</v>
      </c>
      <c r="C47" s="54" t="s">
        <v>23</v>
      </c>
      <c r="D47" s="22">
        <f>'[1]3.Прибыль '!J34</f>
        <v>0</v>
      </c>
      <c r="E47" s="22">
        <f>'[1]3.Прибыль '!K34</f>
        <v>0</v>
      </c>
      <c r="F47" s="12"/>
      <c r="G47" s="9" t="s">
        <v>27</v>
      </c>
      <c r="H47" s="10">
        <v>0.75002444987775063</v>
      </c>
    </row>
    <row r="48" spans="1:8" s="46" customFormat="1" ht="63.75">
      <c r="A48" s="11" t="s">
        <v>75</v>
      </c>
      <c r="B48" s="53" t="s">
        <v>76</v>
      </c>
      <c r="C48" s="54" t="s">
        <v>23</v>
      </c>
      <c r="D48" s="22">
        <f>'[1]3.Прибыль '!J39</f>
        <v>0</v>
      </c>
      <c r="E48" s="22">
        <f>'[1]3.Прибыль '!K39</f>
        <v>3.6055016800000002</v>
      </c>
      <c r="F48" s="16" t="s">
        <v>141</v>
      </c>
      <c r="G48" s="9" t="s">
        <v>27</v>
      </c>
      <c r="H48" s="10">
        <v>28.971596474045054</v>
      </c>
    </row>
    <row r="49" spans="1:8" s="46" customFormat="1" ht="63.75">
      <c r="A49" s="11" t="s">
        <v>77</v>
      </c>
      <c r="B49" s="53" t="s">
        <v>78</v>
      </c>
      <c r="C49" s="54" t="s">
        <v>23</v>
      </c>
      <c r="D49" s="37"/>
      <c r="E49" s="37"/>
      <c r="F49" s="14"/>
      <c r="G49" s="9" t="e">
        <v>#DIV/0!</v>
      </c>
      <c r="H49" s="10" t="e">
        <v>#DIV/0!</v>
      </c>
    </row>
    <row r="50" spans="1:8" s="46" customFormat="1" ht="25.5">
      <c r="A50" s="11" t="s">
        <v>79</v>
      </c>
      <c r="B50" s="53" t="s">
        <v>80</v>
      </c>
      <c r="C50" s="54" t="s">
        <v>81</v>
      </c>
      <c r="D50" s="37"/>
      <c r="E50" s="37"/>
      <c r="F50" s="14"/>
      <c r="G50" s="9" t="s">
        <v>24</v>
      </c>
      <c r="H50" s="10">
        <v>1</v>
      </c>
    </row>
    <row r="51" spans="1:8" s="46" customFormat="1" ht="102">
      <c r="A51" s="11" t="s">
        <v>82</v>
      </c>
      <c r="B51" s="53" t="s">
        <v>83</v>
      </c>
      <c r="C51" s="54" t="s">
        <v>23</v>
      </c>
      <c r="D51" s="37"/>
      <c r="E51" s="37"/>
      <c r="F51" s="14"/>
      <c r="G51" s="9" t="e">
        <v>#DIV/0!</v>
      </c>
      <c r="H51" s="10" t="e">
        <v>#DIV/0!</v>
      </c>
    </row>
    <row r="52" spans="1:8" s="46" customFormat="1" ht="25.5">
      <c r="A52" s="11" t="s">
        <v>84</v>
      </c>
      <c r="B52" s="53" t="s">
        <v>85</v>
      </c>
      <c r="C52" s="54" t="s">
        <v>23</v>
      </c>
      <c r="D52" s="37"/>
      <c r="E52" s="37"/>
      <c r="F52" s="12"/>
      <c r="G52" s="9" t="s">
        <v>27</v>
      </c>
      <c r="H52" s="10">
        <v>0</v>
      </c>
    </row>
    <row r="53" spans="1:8" s="46" customFormat="1" ht="38.25">
      <c r="A53" s="11" t="s">
        <v>86</v>
      </c>
      <c r="B53" s="53" t="s">
        <v>87</v>
      </c>
      <c r="C53" s="54" t="s">
        <v>23</v>
      </c>
      <c r="D53" s="37"/>
      <c r="E53" s="37"/>
      <c r="F53" s="14"/>
      <c r="G53" s="9" t="s">
        <v>27</v>
      </c>
      <c r="H53" s="10">
        <v>0</v>
      </c>
    </row>
    <row r="54" spans="1:8" s="46" customFormat="1" ht="25.5">
      <c r="A54" s="31" t="s">
        <v>88</v>
      </c>
      <c r="B54" s="55" t="s">
        <v>89</v>
      </c>
      <c r="C54" s="56" t="s">
        <v>23</v>
      </c>
      <c r="D54" s="57">
        <f>D24+D26</f>
        <v>4089.77</v>
      </c>
      <c r="E54" s="57">
        <f>E24+E26</f>
        <v>3420.3407200000001</v>
      </c>
      <c r="F54" s="32"/>
      <c r="G54" s="9" t="s">
        <v>24</v>
      </c>
      <c r="H54" s="10">
        <v>1.0640561120691325</v>
      </c>
    </row>
    <row r="55" spans="1:8" s="46" customFormat="1" ht="38.25">
      <c r="A55" s="31" t="s">
        <v>90</v>
      </c>
      <c r="B55" s="55" t="s">
        <v>91</v>
      </c>
      <c r="C55" s="56" t="s">
        <v>23</v>
      </c>
      <c r="D55" s="57">
        <f>D56*D57</f>
        <v>887.62668000000008</v>
      </c>
      <c r="E55" s="57">
        <f>E56*E57</f>
        <v>1549.0220899999999</v>
      </c>
      <c r="F55" s="33" t="s">
        <v>142</v>
      </c>
      <c r="G55" s="9" t="s">
        <v>27</v>
      </c>
      <c r="H55" s="10">
        <v>1.2848202543027603</v>
      </c>
    </row>
    <row r="56" spans="1:8" s="46" customFormat="1" ht="25.5">
      <c r="A56" s="11" t="s">
        <v>25</v>
      </c>
      <c r="B56" s="53" t="s">
        <v>92</v>
      </c>
      <c r="C56" s="54" t="s">
        <v>93</v>
      </c>
      <c r="D56" s="22">
        <f>'[1]1. Расчет платы'!K28*1000</f>
        <v>354</v>
      </c>
      <c r="E56" s="22">
        <f>'[1]1. Расчет платы'!L28*1000</f>
        <v>577.5</v>
      </c>
      <c r="F56" s="35"/>
      <c r="G56" s="9" t="s">
        <v>27</v>
      </c>
      <c r="H56" s="10">
        <v>1.2990628288455586</v>
      </c>
    </row>
    <row r="57" spans="1:8" s="46" customFormat="1" ht="50.25" customHeight="1">
      <c r="A57" s="11" t="s">
        <v>57</v>
      </c>
      <c r="B57" s="53" t="s">
        <v>94</v>
      </c>
      <c r="C57" s="54" t="s">
        <v>23</v>
      </c>
      <c r="D57" s="22">
        <f>'[1]1. Расчет платы'!K29/1000</f>
        <v>2.5074200000000002</v>
      </c>
      <c r="E57" s="22">
        <f>'[1]1. Расчет платы'!L29/1000</f>
        <v>2.6822893333333333</v>
      </c>
      <c r="F57" s="14"/>
      <c r="G57" s="9" t="s">
        <v>24</v>
      </c>
      <c r="H57" s="10">
        <v>0.99377837430849647</v>
      </c>
    </row>
    <row r="58" spans="1:8" s="46" customFormat="1" ht="53.25" customHeight="1">
      <c r="A58" s="31" t="s">
        <v>95</v>
      </c>
      <c r="B58" s="55" t="s">
        <v>96</v>
      </c>
      <c r="C58" s="56" t="s">
        <v>20</v>
      </c>
      <c r="D58" s="58" t="s">
        <v>20</v>
      </c>
      <c r="E58" s="58" t="s">
        <v>20</v>
      </c>
      <c r="F58" s="31" t="s">
        <v>20</v>
      </c>
      <c r="G58" s="9"/>
      <c r="H58" s="10"/>
    </row>
    <row r="59" spans="1:8" s="46" customFormat="1" ht="25.5">
      <c r="A59" s="11" t="s">
        <v>21</v>
      </c>
      <c r="B59" s="53" t="s">
        <v>97</v>
      </c>
      <c r="C59" s="54" t="s">
        <v>98</v>
      </c>
      <c r="D59" s="59">
        <v>72</v>
      </c>
      <c r="E59" s="59">
        <v>70</v>
      </c>
      <c r="F59" s="14"/>
      <c r="G59" s="9"/>
      <c r="H59" s="10"/>
    </row>
    <row r="60" spans="1:8" s="46" customFormat="1" ht="15" customHeight="1">
      <c r="A60" s="11" t="s">
        <v>99</v>
      </c>
      <c r="B60" s="53" t="s">
        <v>100</v>
      </c>
      <c r="C60" s="54" t="s">
        <v>101</v>
      </c>
      <c r="D60" s="22">
        <v>37.35</v>
      </c>
      <c r="E60" s="22">
        <v>39.299999999999997</v>
      </c>
      <c r="F60" s="15"/>
      <c r="G60" s="9"/>
      <c r="H60" s="10"/>
    </row>
    <row r="61" spans="1:8" s="46" customFormat="1" ht="25.5">
      <c r="A61" s="11" t="s">
        <v>102</v>
      </c>
      <c r="B61" s="53" t="s">
        <v>103</v>
      </c>
      <c r="C61" s="54" t="s">
        <v>101</v>
      </c>
      <c r="D61" s="37"/>
      <c r="E61" s="37"/>
      <c r="F61" s="14"/>
      <c r="G61" s="9"/>
      <c r="H61" s="10"/>
    </row>
    <row r="62" spans="1:8" s="46" customFormat="1" ht="25.5">
      <c r="A62" s="11" t="s">
        <v>104</v>
      </c>
      <c r="B62" s="53" t="s">
        <v>105</v>
      </c>
      <c r="C62" s="54" t="s">
        <v>106</v>
      </c>
      <c r="D62" s="22">
        <f>[1]сети!G44</f>
        <v>137.88499999999999</v>
      </c>
      <c r="E62" s="22">
        <f>D62</f>
        <v>137.88499999999999</v>
      </c>
      <c r="F62" s="14"/>
      <c r="G62" s="9"/>
      <c r="H62" s="10"/>
    </row>
    <row r="63" spans="1:8" s="46" customFormat="1" ht="25.5">
      <c r="A63" s="11" t="s">
        <v>107</v>
      </c>
      <c r="B63" s="53" t="s">
        <v>108</v>
      </c>
      <c r="C63" s="54" t="s">
        <v>106</v>
      </c>
      <c r="D63" s="37"/>
      <c r="E63" s="37"/>
      <c r="F63" s="14"/>
      <c r="G63" s="9"/>
      <c r="H63" s="10"/>
    </row>
    <row r="64" spans="1:8" s="46" customFormat="1" ht="25.5">
      <c r="A64" s="11" t="s">
        <v>109</v>
      </c>
      <c r="B64" s="53" t="s">
        <v>110</v>
      </c>
      <c r="C64" s="54" t="s">
        <v>106</v>
      </c>
      <c r="D64" s="22">
        <f>[1]подстанции!G63</f>
        <v>508.5</v>
      </c>
      <c r="E64" s="22">
        <f>D64</f>
        <v>508.5</v>
      </c>
      <c r="F64" s="14"/>
      <c r="G64" s="9"/>
      <c r="H64" s="10"/>
    </row>
    <row r="65" spans="1:8" s="46" customFormat="1" ht="25.5">
      <c r="A65" s="11" t="s">
        <v>111</v>
      </c>
      <c r="B65" s="53" t="s">
        <v>112</v>
      </c>
      <c r="C65" s="54" t="s">
        <v>106</v>
      </c>
      <c r="D65" s="37"/>
      <c r="E65" s="37"/>
      <c r="F65" s="14"/>
      <c r="G65" s="9"/>
      <c r="H65" s="10"/>
    </row>
    <row r="66" spans="1:8" s="46" customFormat="1" ht="15" customHeight="1">
      <c r="A66" s="11" t="s">
        <v>113</v>
      </c>
      <c r="B66" s="53" t="s">
        <v>114</v>
      </c>
      <c r="C66" s="54" t="s">
        <v>115</v>
      </c>
      <c r="D66" s="22">
        <f>[1]сети!F44</f>
        <v>80.39</v>
      </c>
      <c r="E66" s="22">
        <f>D66</f>
        <v>80.39</v>
      </c>
      <c r="F66" s="15"/>
      <c r="G66" s="9"/>
      <c r="H66" s="10"/>
    </row>
    <row r="67" spans="1:8" s="46" customFormat="1" ht="25.5">
      <c r="A67" s="11" t="s">
        <v>116</v>
      </c>
      <c r="B67" s="53" t="s">
        <v>117</v>
      </c>
      <c r="C67" s="54" t="s">
        <v>115</v>
      </c>
      <c r="D67" s="37"/>
      <c r="E67" s="37"/>
      <c r="F67" s="14"/>
      <c r="G67" s="9"/>
      <c r="H67" s="10"/>
    </row>
    <row r="68" spans="1:8" s="46" customFormat="1" ht="15" customHeight="1">
      <c r="A68" s="11" t="s">
        <v>118</v>
      </c>
      <c r="B68" s="53" t="s">
        <v>119</v>
      </c>
      <c r="C68" s="54" t="s">
        <v>120</v>
      </c>
      <c r="D68" s="22">
        <f>[1]сети!F36/[1]сети!F44*100</f>
        <v>23.609901729070781</v>
      </c>
      <c r="E68" s="22">
        <f>18.98/E66*100</f>
        <v>23.609901729070781</v>
      </c>
      <c r="F68" s="15"/>
      <c r="G68" s="9"/>
      <c r="H68" s="10"/>
    </row>
    <row r="69" spans="1:8" s="46" customFormat="1" ht="25.5">
      <c r="A69" s="11" t="s">
        <v>121</v>
      </c>
      <c r="B69" s="53" t="s">
        <v>122</v>
      </c>
      <c r="C69" s="54" t="s">
        <v>23</v>
      </c>
      <c r="D69" s="22">
        <v>0</v>
      </c>
      <c r="E69" s="22">
        <v>0</v>
      </c>
      <c r="F69" s="14"/>
      <c r="G69" s="9"/>
      <c r="H69" s="10"/>
    </row>
    <row r="70" spans="1:8" s="46" customFormat="1" ht="25.5">
      <c r="A70" s="11" t="s">
        <v>123</v>
      </c>
      <c r="B70" s="53" t="s">
        <v>124</v>
      </c>
      <c r="C70" s="54" t="s">
        <v>23</v>
      </c>
      <c r="D70" s="22">
        <v>0</v>
      </c>
      <c r="E70" s="22">
        <v>0</v>
      </c>
      <c r="F70" s="14"/>
      <c r="G70" s="9"/>
      <c r="H70" s="10"/>
    </row>
    <row r="71" spans="1:8" s="46" customFormat="1" ht="41.25">
      <c r="A71" s="11" t="s">
        <v>125</v>
      </c>
      <c r="B71" s="53" t="s">
        <v>126</v>
      </c>
      <c r="C71" s="54" t="s">
        <v>120</v>
      </c>
      <c r="D71" s="22" t="s">
        <v>24</v>
      </c>
      <c r="E71" s="22" t="s">
        <v>20</v>
      </c>
      <c r="F71" s="11" t="s">
        <v>20</v>
      </c>
      <c r="G71" s="9"/>
      <c r="H71" s="10"/>
    </row>
    <row r="72" spans="1:8" s="60" customFormat="1" ht="12.75" hidden="1">
      <c r="D72" s="34">
        <f>D62+D64</f>
        <v>646.38499999999999</v>
      </c>
      <c r="E72" s="34">
        <f>E62+E64</f>
        <v>646.38499999999999</v>
      </c>
      <c r="G72" s="18"/>
      <c r="H72" s="19"/>
    </row>
    <row r="73" spans="1:8" s="60" customFormat="1" ht="12.75" hidden="1">
      <c r="A73" s="60" t="s">
        <v>127</v>
      </c>
      <c r="G73" s="18"/>
      <c r="H73" s="19"/>
    </row>
    <row r="74" spans="1:8" s="46" customFormat="1" ht="12.95" hidden="1" customHeight="1">
      <c r="A74" s="62" t="s">
        <v>128</v>
      </c>
      <c r="B74" s="63"/>
      <c r="C74" s="63"/>
      <c r="D74" s="63"/>
      <c r="E74" s="63"/>
      <c r="F74" s="63"/>
      <c r="G74" s="9"/>
      <c r="H74" s="10"/>
    </row>
    <row r="75" spans="1:8" s="46" customFormat="1" ht="12.95" hidden="1" customHeight="1">
      <c r="A75" s="62"/>
      <c r="B75" s="63"/>
      <c r="C75" s="63"/>
      <c r="D75" s="63"/>
      <c r="E75" s="63"/>
      <c r="F75" s="63"/>
      <c r="G75" s="9"/>
      <c r="H75" s="10"/>
    </row>
    <row r="76" spans="1:8" s="46" customFormat="1" ht="12.95" hidden="1" customHeight="1">
      <c r="A76" s="63"/>
      <c r="B76" s="63"/>
      <c r="C76" s="63"/>
      <c r="D76" s="63"/>
      <c r="E76" s="63"/>
      <c r="F76" s="63"/>
      <c r="G76" s="9"/>
      <c r="H76" s="10"/>
    </row>
    <row r="77" spans="1:8" s="46" customFormat="1" ht="12.95" hidden="1" customHeight="1">
      <c r="A77" s="63"/>
      <c r="B77" s="63"/>
      <c r="C77" s="63"/>
      <c r="D77" s="63"/>
      <c r="E77" s="63"/>
      <c r="F77" s="63"/>
      <c r="G77" s="9"/>
      <c r="H77" s="10"/>
    </row>
    <row r="78" spans="1:8" s="46" customFormat="1" ht="12.95" hidden="1" customHeight="1">
      <c r="A78" s="63"/>
      <c r="B78" s="63"/>
      <c r="C78" s="63"/>
      <c r="D78" s="63"/>
      <c r="E78" s="63"/>
      <c r="F78" s="63"/>
      <c r="G78" s="9"/>
      <c r="H78" s="10"/>
    </row>
    <row r="79" spans="1:8" s="46" customFormat="1" ht="12.95" hidden="1" customHeight="1">
      <c r="A79" s="62" t="s">
        <v>129</v>
      </c>
      <c r="B79" s="62"/>
      <c r="C79" s="62"/>
      <c r="D79" s="62"/>
      <c r="E79" s="62"/>
      <c r="F79" s="62"/>
      <c r="G79" s="9"/>
      <c r="H79" s="10"/>
    </row>
    <row r="80" spans="1:8" s="46" customFormat="1" ht="12.95" hidden="1" customHeight="1">
      <c r="A80" s="62"/>
      <c r="B80" s="62"/>
      <c r="C80" s="62"/>
      <c r="D80" s="62"/>
      <c r="E80" s="62"/>
      <c r="F80" s="62"/>
      <c r="G80" s="9"/>
      <c r="H80" s="10"/>
    </row>
    <row r="81" spans="1:8" s="46" customFormat="1" ht="12.95" hidden="1" customHeight="1">
      <c r="A81" s="62" t="s">
        <v>130</v>
      </c>
      <c r="B81" s="63"/>
      <c r="C81" s="63"/>
      <c r="D81" s="63"/>
      <c r="E81" s="63"/>
      <c r="F81" s="63"/>
      <c r="G81" s="9"/>
      <c r="H81" s="10"/>
    </row>
    <row r="82" spans="1:8" s="46" customFormat="1" ht="12.95" hidden="1" customHeight="1">
      <c r="A82" s="63"/>
      <c r="B82" s="63"/>
      <c r="C82" s="63"/>
      <c r="D82" s="63"/>
      <c r="E82" s="63"/>
      <c r="F82" s="63"/>
      <c r="G82" s="9"/>
      <c r="H82" s="10"/>
    </row>
    <row r="83" spans="1:8" s="46" customFormat="1" ht="12.95" hidden="1" customHeight="1">
      <c r="A83" s="62" t="s">
        <v>131</v>
      </c>
      <c r="B83" s="62"/>
      <c r="C83" s="62"/>
      <c r="D83" s="62"/>
      <c r="E83" s="62"/>
      <c r="F83" s="62"/>
      <c r="G83" s="9"/>
      <c r="H83" s="10"/>
    </row>
    <row r="84" spans="1:8" s="46" customFormat="1" ht="12.95" hidden="1" customHeight="1">
      <c r="A84" s="62"/>
      <c r="B84" s="62"/>
      <c r="C84" s="62"/>
      <c r="D84" s="62"/>
      <c r="E84" s="62"/>
      <c r="F84" s="62"/>
      <c r="G84" s="9"/>
      <c r="H84" s="10"/>
    </row>
    <row r="85" spans="1:8" s="46" customFormat="1" ht="12.95" hidden="1" customHeight="1">
      <c r="A85" s="62" t="s">
        <v>132</v>
      </c>
      <c r="B85" s="63"/>
      <c r="C85" s="63"/>
      <c r="D85" s="63"/>
      <c r="E85" s="63"/>
      <c r="F85" s="63"/>
      <c r="G85" s="9"/>
      <c r="H85" s="10"/>
    </row>
    <row r="86" spans="1:8" s="46" customFormat="1" ht="12.95" hidden="1" customHeight="1">
      <c r="A86" s="63"/>
      <c r="B86" s="63"/>
      <c r="C86" s="63"/>
      <c r="D86" s="63"/>
      <c r="E86" s="63"/>
      <c r="F86" s="63"/>
      <c r="G86" s="9"/>
      <c r="H86" s="10"/>
    </row>
  </sheetData>
  <mergeCells count="19">
    <mergeCell ref="C12:F12"/>
    <mergeCell ref="A5:F5"/>
    <mergeCell ref="A6:F6"/>
    <mergeCell ref="A7:F7"/>
    <mergeCell ref="A8:F8"/>
    <mergeCell ref="A9:F9"/>
    <mergeCell ref="A79:F80"/>
    <mergeCell ref="A81:F82"/>
    <mergeCell ref="A83:F84"/>
    <mergeCell ref="A85:F86"/>
    <mergeCell ref="C13:D13"/>
    <mergeCell ref="C15:D15"/>
    <mergeCell ref="C14:D14"/>
    <mergeCell ref="A17:A18"/>
    <mergeCell ref="B17:B18"/>
    <mergeCell ref="C17:C18"/>
    <mergeCell ref="D17:E17"/>
    <mergeCell ref="F17:F18"/>
    <mergeCell ref="A74:F78"/>
  </mergeCells>
  <conditionalFormatting sqref="G19:H71">
    <cfRule type="containsErrors" dxfId="2" priority="3">
      <formula>ISERROR(G19)</formula>
    </cfRule>
  </conditionalFormatting>
  <conditionalFormatting sqref="G19:H71">
    <cfRule type="containsErrors" dxfId="1" priority="2">
      <formula>ISERROR(G19)</formula>
    </cfRule>
  </conditionalFormatting>
  <conditionalFormatting sqref="G19:H71">
    <cfRule type="containsErrors" dxfId="0" priority="1">
      <formula>ISERROR(G19)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Структура затрат 9б</vt:lpstr>
      <vt:lpstr>Лист2</vt:lpstr>
      <vt:lpstr>Лист3</vt:lpstr>
    </vt:vector>
  </TitlesOfParts>
  <Company>Expert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центр эксперт</dc:creator>
  <cp:lastModifiedBy>Наталья</cp:lastModifiedBy>
  <cp:lastPrinted>2017-03-27T07:48:31Z</cp:lastPrinted>
  <dcterms:created xsi:type="dcterms:W3CDTF">2016-04-13T08:53:29Z</dcterms:created>
  <dcterms:modified xsi:type="dcterms:W3CDTF">2017-04-12T11:46:27Z</dcterms:modified>
</cp:coreProperties>
</file>